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1340" windowHeight="6285" tabRatio="524" activeTab="1"/>
  </bookViews>
  <sheets>
    <sheet name="Notes" sheetId="1" r:id="rId1"/>
    <sheet name="16 weeks" sheetId="2" r:id="rId2"/>
  </sheets>
  <definedNames>
    <definedName name="_xlnm.Print_Area" localSheetId="1">'16 weeks'!$A$1:$BP$274</definedName>
  </definedNames>
  <calcPr fullCalcOnLoad="1"/>
</workbook>
</file>

<file path=xl/sharedStrings.xml><?xml version="1.0" encoding="utf-8"?>
<sst xmlns="http://schemas.openxmlformats.org/spreadsheetml/2006/main" count="383" uniqueCount="134">
  <si>
    <t>Жим</t>
  </si>
  <si>
    <t>Присед</t>
  </si>
  <si>
    <t>Тяга до колен</t>
  </si>
  <si>
    <t>Тяга с плинтов</t>
  </si>
  <si>
    <t>1 неделя</t>
  </si>
  <si>
    <t>2 неделя</t>
  </si>
  <si>
    <t>3 неделя</t>
  </si>
  <si>
    <t>Тяга на подставке</t>
  </si>
  <si>
    <t>4 неделя</t>
  </si>
  <si>
    <t>Становая</t>
  </si>
  <si>
    <t>Сумма</t>
  </si>
  <si>
    <t>Кг</t>
  </si>
  <si>
    <t>%</t>
  </si>
  <si>
    <t>Понедельник</t>
  </si>
  <si>
    <t>р</t>
  </si>
  <si>
    <t>п</t>
  </si>
  <si>
    <t>Среда</t>
  </si>
  <si>
    <t>Пятница</t>
  </si>
  <si>
    <t>1 месяц</t>
  </si>
  <si>
    <t>2 месяц</t>
  </si>
  <si>
    <t>5 неделя</t>
  </si>
  <si>
    <t>6 неделя</t>
  </si>
  <si>
    <t>7 неделя</t>
  </si>
  <si>
    <t>8 неделя</t>
  </si>
  <si>
    <t>Всего:</t>
  </si>
  <si>
    <t>Становая тяга</t>
  </si>
  <si>
    <t>Жим лёжа</t>
  </si>
  <si>
    <t>9 неделя</t>
  </si>
  <si>
    <t>3 месяц</t>
  </si>
  <si>
    <t>10 неделя</t>
  </si>
  <si>
    <t>11 неделя</t>
  </si>
  <si>
    <t>12 неделя</t>
  </si>
  <si>
    <t>4 месяц</t>
  </si>
  <si>
    <t>Соревновательный</t>
  </si>
  <si>
    <t>Среда - Проходка</t>
  </si>
  <si>
    <t>Отдых</t>
  </si>
  <si>
    <t>Суббота</t>
  </si>
  <si>
    <t>Воскресенье</t>
  </si>
  <si>
    <t>13 неделя</t>
  </si>
  <si>
    <t>14 неделя</t>
  </si>
  <si>
    <t>15 неделя</t>
  </si>
  <si>
    <t>16 неделя</t>
  </si>
  <si>
    <t>Соревнования -
УДАЧИ !!!</t>
  </si>
  <si>
    <t>ПРИМЕЧАНИЕ: Спортсмены выступающие в субботу, последнюю тренировку проводят в среду.
                         Четверг и пятницу отдыхают.
                         Спортсмены выступающие в воскресенье, последнюю тренировку проводят в
                         четверг. Отдыхают в пятницу и субботу. (Шейко Б.И.)</t>
  </si>
  <si>
    <t>ПРИМЕЧАНИЕ: Если спортсмен улучшил личные рекорды в каком-либо упражнении,
                         рекомендуется брать проценты от новых результатов ТОЛЬКО после
                         выступления на ближайших соревнованиях при условии, что до них
                         не более месяца. (Шейко Б.И.)</t>
  </si>
  <si>
    <t>ПРИМЕЧАНИЕ: на 70% делается семь подходов, сначала в каждом подходе
                         прибавляете количество раз, после 8 раз, убавляете,
                         т.е. 5+8+3+6+2+7+4р. (Шейко Б.И.)</t>
  </si>
  <si>
    <t>ПРИМЕЧАНИЕ: на 70% делается семь подходов,
                         сначала в каждом подходе прибавляете
                         количество раз, после 8 раз, убавляете,
                         т.е. 2+4+6+8+7+5+3р. (Шейко Б.И.)</t>
  </si>
  <si>
    <t>Можно сделать жим под углом или другое упражнение.</t>
  </si>
  <si>
    <t>16-ти недельный, сокращённый вариант плана Шейко Б.И. для разрядников</t>
  </si>
  <si>
    <t xml:space="preserve">Мои заметки к программе:
1) Хорошая разминка: скакалка 2 раза по 3 мин., растяжка;
2) Предварительный подход с пустым грифом 20 кг. на разогрев при любом упражнении;
3) В начале программы, пару недель, необходимо внимательно относится к "двойному жиму",
    т.к. это для меня новое упражнение, то в первую неделю программы почувствовал,
    в грудной мышце, лёгкие ощущения близкой травмы, стал жать последующие тренировки
    плавно и осторожно - всё за следующие 2 недели быстро прошло.
    С восьмой недели, даже стал делать жим с 2 мин. задержкой в нижней части амплитуды
    для усложнения, т.к. жалось по программе легко;
    После двойного жима, один раз подтягивался на турнике, для предотвращения сведения
    плеч вперёд, за счёт работы мышц спины.
4) По поводу жима 3 раза в неделю:
    Раньше мой тренировочный график был расписан на жим лёжа один раз в неделю, два
    разминочных и один рабочий подход (Ментцер) и всё было замечательно, но "...от 3 жимов
    в неделю ещё никто не умирал", так что смена графика дала мне необходимое разнообразие,
    расчёт вариативности по которому не давал мне перетренироваться.
    Для разнообразия 1 раз в неделю можно изменить ширину хвата в лёгкий "жимовой" день,
    взять гриф немного уже, на ширине плеч, тогда трицепс получит большую нагрузку, чем обычно,
    сильные руки помогут жиму и будут расти.
5) Становая тяга 1 раз в неделю:
    Сравнивая тягу 1 раз в 2 недели - четыре разминочных, один рабочий подход (Ментцер),
    с тягой 1 раз в неделю, хочу заметить, что разделение тяги на "Тяга до колен" и 
    "Тяга с плинтов" (в моём случае, пирамидка из резиновых блинов) или "Тяга стоя подставке"
    (резиновый 50 кг блин) и "Тяга с плинтов", в сочетании с жимом, хочу заметить, что всё
    прошло как нельзя хорошо.
    "Тяга до колен" - грузит низ спины, тренирует отрыв штанги.
    "Тяга с плинтов" - сильно прорабатывает верх спины и трапеции.
    Оба упражнения хорошо ставят технику, в "Тяге до колен" веса до 80%, можно неплохо
    контролировать отрыв штанги с прямой спиной, ну а "Тяга c плинтов" доходит до 90% и
    даёт возможность пробить верх как спины, так и амплитуды движения.
6) Присед два раза в неделю с вариативной нагрузкой, уровень седа - ниже параллели.
    Положение ступней естественное, на уровне плеч.
    Просто тяжёлая работа.
7) Не всегда удавалось сделать третье упражнение - "двойной"- повторный жим или присед,
    при большой загруженности на работе, приезжал поздно;
8) Во второй трети программы нагрузки становятся более или менее свободными и всё время
    тянет увеличить расчётные веса, что КРАЙНЕ не рекомендуется делать, т.к. внеплановая
    проходка на 10 неделе, после выполненных по плану подходов, показала, уверенное и
    свободное выполнение 1 повторения, большего на 5 кг. макс. веса в жиме и приседе,
    дальше не стал нагружать из-за окончательной потери оставшихся сил, необходимых
    для восстановления.
9) Только "база", никакого пресса и др. изолирующих упражнений,
    т.к. по времени я не успеваю, да и вы сами поймёте, почему их нет
    после выполнения программы на тренировке.
    Таким образом, рассуждая логично, я оставил, по-моему мнению, главное, расчётную базу.
    Во второй половине программы, при свободном (чистом) выполнении подходов, можно
    включить после первого приседа, подъём на носки со штангой - один рабочий подход,
    либо если не успеваешь по времени сделать второе-двойное упражнение, можно смело
    сделать один рабочий подход - подъём штанги на бицепс, стоя (сам не делал), но это для
    качков "переходного периода", т.к. бросить качать бицепс, трицепс, пресс и др.
    в угоду лучшего восстановления сил после базовых подходов им будет трудновато,
    хотя мой бицепс нисколько не изменился, за счёт базы, руки будут даже расти,
    особенно от жимов лёжа при изменении весов на штанге.
10) Вес начинает расти, в моём случае с 88 кг. до 94 кг., при том, что я питался как обычно,
     плохо, стал следить за питанием, урезал его - на завтрак и обед - плотно, ужин и полдник
     - очень легко. Литровый пакет молока или кефира в день. Немного раздельного питания,
     если возможно. Согнал вес до 90 кг, но продолжаю с ним бороться.
11) Хват: при жиме - закрытый, при тяге - замок.
12) Из снаряги - только ремень, в последних, тяжёлых подходах.
Заключение: Мне нравится работать с цифрами, из них видно кто и как мыслит, рассуждения
                    и выводы человека. Перефразируя известную фразу:
                    Покажи мне свои цифры и я скажу тебе кто ты.
                    Никакого принципа интуитивности тренировок и весов на штанге, всё рассчитано,
                    исходя из тренерского опыта и опробированно в тренировках спортсменов,
                    для  меня важно было знать, что эти цифры работают, что после работы, приехав
                    в зал нужно ставить веса по заранее рассчитанной программе и просто тяжело
                    работать по программе, которая предусматривает как вариативность нагрузок,
                    так и плановый, постепенный рост рабочих весов.
    Денис Баев
</t>
  </si>
  <si>
    <t>(16-ти недельный, сокращённый вариант плана Шейко Б.И. для разрядников)</t>
  </si>
  <si>
    <t>Привет Женя,</t>
  </si>
  <si>
    <t>Высылаю мою рабочую программу по которой я занимаюсь,</t>
  </si>
  <si>
    <t>в раздел Бункер.</t>
  </si>
  <si>
    <t>---------------------------------------------------------------------</t>
  </si>
  <si>
    <t>Название: "План пионера-разрядника"</t>
  </si>
  <si>
    <t>Комментарии: (16-ти недельный, сокращённый вариант плана Шейко Б.И. для разрядников)</t>
  </si>
  <si>
    <t xml:space="preserve"> </t>
  </si>
  <si>
    <t>Привет Всем,</t>
  </si>
  <si>
    <t>Высылаю мою рабочую программу, сделанную на основе 16-ти недельного плана Шейко Б.И.</t>
  </si>
  <si>
    <t>для разрядников. Только базовый лифтёрский тренинг на силу и никаких подсобных упражнений.</t>
  </si>
  <si>
    <t>Для удобства анализа, рассчётов, восприятия и печати она оформлена в Excel.</t>
  </si>
  <si>
    <t xml:space="preserve">    Заметки к программе:</t>
  </si>
  <si>
    <t>1) Хорошая разминка: скакалка 2 раза по 3 мин., растяжка;</t>
  </si>
  <si>
    <t>2) Предварительный подход с пустым грифом 20 кг. на разогрев при любом упражнении;</t>
  </si>
  <si>
    <t>3) В начале программы, пару недель, необходимо внимательно относится к "двойному жиму",</t>
  </si>
  <si>
    <t xml:space="preserve">    т.к. это для меня новое упражнение, то в первую неделю программы почувствовал,</t>
  </si>
  <si>
    <t xml:space="preserve">    в грудной мышце, лёгкие ощущения близкой травмы, стал жать последующие тренировки</t>
  </si>
  <si>
    <t xml:space="preserve">    плавно и осторожно - всё за следующие 2 недели быстро прошло.</t>
  </si>
  <si>
    <t xml:space="preserve">    С восьмой недели, даже стал делать жим с 2 мин. задержкой в нижней части амплитуды</t>
  </si>
  <si>
    <t xml:space="preserve">    для усложнения, т.к. жалось по программе легко;</t>
  </si>
  <si>
    <t xml:space="preserve">    После двойного жима, один раз подтягивался на турнике, для предотвращения сведения</t>
  </si>
  <si>
    <t xml:space="preserve">    плеч вперёд, за счёт работы мышц спины.</t>
  </si>
  <si>
    <t>4) По поводу жима 3 раза в неделю:</t>
  </si>
  <si>
    <t xml:space="preserve">    Раньше мой тренировочный график был расписан на жим лёжа один раз в неделю, два</t>
  </si>
  <si>
    <t xml:space="preserve">    разминочных и один рабочий подход (Ментцер) и всё было замечательно, но "...от 3 жимов</t>
  </si>
  <si>
    <t xml:space="preserve">    в неделю ещё никто не умирал", так что смена графика дала мне необходимое разнообразие,</t>
  </si>
  <si>
    <t xml:space="preserve">    расчёт вариативности по которому не давал мне перетренироваться.</t>
  </si>
  <si>
    <t xml:space="preserve">    Для разнообразия 1 раз в неделю можно изменить ширину хвата в лёгкий "жимовой" день,</t>
  </si>
  <si>
    <t xml:space="preserve">    взять гриф немного уже, на ширине плеч, тогда трицепс получит большую нагрузку, чем обычно,</t>
  </si>
  <si>
    <t xml:space="preserve">    сильные руки помогут жиму и будут расти.</t>
  </si>
  <si>
    <t>5) Становая тяга 1 раз в неделю:</t>
  </si>
  <si>
    <t xml:space="preserve">    Сравнивая тягу 1 раз в 2 недели - четыре разминочных, один рабочий подход (Ментцер),</t>
  </si>
  <si>
    <t xml:space="preserve">    с тягой 1 раз в неделю, хочу заметить, что разделение тяги на "Тяга до колен" и </t>
  </si>
  <si>
    <t xml:space="preserve">    "Тяга с плинтов" (в моём случае, пирамидка из резиновых блинов) или "Тяга стоя подставке"</t>
  </si>
  <si>
    <t xml:space="preserve">    (резиновый 50 кг блин) и "Тяга с плинтов", в сочетании с жимом, хочу заметить, что всё</t>
  </si>
  <si>
    <t xml:space="preserve">    прошло как нельзя хорошо.</t>
  </si>
  <si>
    <t xml:space="preserve">    "Тяга до колен" - грузит низ спины, тренирует отрыв штанги.</t>
  </si>
  <si>
    <t xml:space="preserve">    "Тяга с плинтов" - сильно прорабатывает верх спины и трапеции.</t>
  </si>
  <si>
    <t xml:space="preserve">    Оба упражнения хорошо ставят технику, в "Тяге до колен" веса до 80%, можно неплохо</t>
  </si>
  <si>
    <t xml:space="preserve">    контролировать отрыв штанги с прямой спиной, ну а "Тяга c плинтов" доходит до 90% и</t>
  </si>
  <si>
    <t xml:space="preserve">    даёт возможность пробить верх как спины, так и амплитуды движения.</t>
  </si>
  <si>
    <t>6) Присед два раза в неделю с вариативной нагрузкой, уровень седа - ниже параллели.</t>
  </si>
  <si>
    <t xml:space="preserve">    Положение ступней естественное, на уровне плеч.</t>
  </si>
  <si>
    <t xml:space="preserve">    Просто тяжёлая работа.</t>
  </si>
  <si>
    <t>7) Не всегда удавалось сделать третье упражнение - "двойной"- повторный жим или присед,</t>
  </si>
  <si>
    <t xml:space="preserve">    при большой загруженности на работе, приезжал поздно;</t>
  </si>
  <si>
    <t>8) Во второй трети программы нагрузки становятся более или менее свободными и всё время</t>
  </si>
  <si>
    <t xml:space="preserve">    тянет увеличить расчётные веса, что КРАЙНЕ не рекомендуется делать, т.к. внеплановая</t>
  </si>
  <si>
    <t xml:space="preserve">    проходка на 10 неделе, после выполненных по плану подходов, показала, уверенное и</t>
  </si>
  <si>
    <t xml:space="preserve">    свободное выполнение 1 повторения, большего на 5 кг. макс. веса в жиме и приседе,</t>
  </si>
  <si>
    <t xml:space="preserve">    дальше не стал нагружать из-за окончательной потери оставшихся сил, необходимых</t>
  </si>
  <si>
    <t xml:space="preserve">    для восстановления.</t>
  </si>
  <si>
    <t>9) Только "база", никакого пресса и др. изолирующих упражнений,</t>
  </si>
  <si>
    <t xml:space="preserve">    т.к. по времени я не успеваю, да и вы сами поймёте, почему их нет</t>
  </si>
  <si>
    <t xml:space="preserve">    после выполнения программы на тренировке.</t>
  </si>
  <si>
    <t xml:space="preserve">    Таким образом, рассуждая логично, я оставил, по-моему мнению, главное, расчётную базу.</t>
  </si>
  <si>
    <t xml:space="preserve">    Во второй половине программы, при свободном (чистом) выполнении подходов, можно</t>
  </si>
  <si>
    <t xml:space="preserve">    включить после первого приседа, подъём на носки со штангой - один рабочий подход,</t>
  </si>
  <si>
    <t xml:space="preserve">    либо если не успеваешь по времени сделать второе-двойное упражнение, можно смело</t>
  </si>
  <si>
    <t xml:space="preserve">    сделать один рабочий подход - подъём штанги на бицепс, стоя (сам не делал), но это для</t>
  </si>
  <si>
    <t xml:space="preserve">    качков "переходного периода", т.к. бросить качать бицепс, трицепс, пресс и др.</t>
  </si>
  <si>
    <t xml:space="preserve">    в угоду лучшего восстановления сил после базовых подходов им будет трудновато,</t>
  </si>
  <si>
    <t xml:space="preserve">    хотя мой бицепс нисколько не изменился, за счёт базы, руки будут даже расти,</t>
  </si>
  <si>
    <t xml:space="preserve">    особенно от жимов лёжа при изменении весов на штанге.</t>
  </si>
  <si>
    <t>10) Вес начинает расти, в моём случае с 88 кг. до 94 кг., при том, что я питался как обычно,</t>
  </si>
  <si>
    <t xml:space="preserve">     плохо, стал следить за питанием, урезал его - на завтрак и обед - плотно, ужин и полдник</t>
  </si>
  <si>
    <t xml:space="preserve">     - очень легко. Литровый пакет молока или кефира в день. Немного раздельного питания,</t>
  </si>
  <si>
    <t xml:space="preserve">     если возможно. Согнал вес до 90 кг, но продолжаю с ним бороться.</t>
  </si>
  <si>
    <t>11) Хват: при жиме - закрытый, при тяге - замок.</t>
  </si>
  <si>
    <t>12) Из снаряги - только ремень, в последних, тяжёлых подходах.</t>
  </si>
  <si>
    <t>Заключение: Мне нравится работать с цифрами, из них видно кто и как мыслит, рассуждения</t>
  </si>
  <si>
    <t xml:space="preserve">                      и выводы человека. Перефразируя известную фразу:</t>
  </si>
  <si>
    <t xml:space="preserve">                      Покажи мне свои цифры и я скажу тебе кто ты.</t>
  </si>
  <si>
    <t xml:space="preserve">                      Никакого принципа интуитивности тренировок и весов на штанге, всё рассчитано,</t>
  </si>
  <si>
    <t xml:space="preserve">                      исходя из тренерского опыта и опробированно в тренировках спортсменов,</t>
  </si>
  <si>
    <t xml:space="preserve">                      для  меня важно было знать, что эти цифры работают, что после работы, приехав</t>
  </si>
  <si>
    <t xml:space="preserve">                      в зал нужно ставить веса по заранее рассчитанной программе и просто тяжело</t>
  </si>
  <si>
    <t xml:space="preserve">                      работать по программе, которая предусматривает как вариативность нагрузок,</t>
  </si>
  <si>
    <t xml:space="preserve">                      так и плановый, постепенный рост рабочих весов.</t>
  </si>
  <si>
    <t>С уважением,</t>
  </si>
  <si>
    <t>Денис Баев &lt;d_bayev@plaskap.elcat.kg&gt;</t>
  </si>
  <si>
    <t>Приседания на груди</t>
  </si>
  <si>
    <t>Тяга</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</si>
</sst>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15">
    <font>
      <sz val="10"/>
      <name val="Arial"/>
      <family val="0"/>
    </font>
    <font>
      <sz val="8"/>
      <name val="Arial"/>
      <family val="0"/>
    </font>
    <font>
      <u val="single"/>
      <sz val="10"/>
      <color indexed="12"/>
      <name val="Arial"/>
      <family val="0"/>
    </font>
    <font>
      <u val="single"/>
      <sz val="10"/>
      <color indexed="36"/>
      <name val="Arial"/>
      <family val="0"/>
    </font>
    <font>
      <sz val="9"/>
      <name val="Arial"/>
      <family val="0"/>
    </font>
    <font>
      <b/>
      <sz val="10"/>
      <name val="Arial"/>
      <family val="2"/>
    </font>
    <font>
      <b/>
      <sz val="12"/>
      <color indexed="10"/>
      <name val="Arial"/>
      <family val="2"/>
    </font>
    <font>
      <b/>
      <sz val="8"/>
      <color indexed="10"/>
      <name val="Arial"/>
      <family val="2"/>
    </font>
    <font>
      <sz val="8"/>
      <color indexed="10"/>
      <name val="Arial"/>
      <family val="0"/>
    </font>
    <font>
      <sz val="10"/>
      <color indexed="10"/>
      <name val="Arial"/>
      <family val="0"/>
    </font>
    <font>
      <sz val="9"/>
      <color indexed="10"/>
      <name val="Arial"/>
      <family val="0"/>
    </font>
    <font>
      <sz val="9"/>
      <color indexed="12"/>
      <name val="Arial"/>
      <family val="0"/>
    </font>
    <font>
      <sz val="10"/>
      <color indexed="12"/>
      <name val="Arial"/>
      <family val="0"/>
    </font>
    <font>
      <sz val="14"/>
      <name val="Arial"/>
      <family val="0"/>
    </font>
    <font>
      <b/>
      <sz val="9"/>
      <color indexed="10"/>
      <name val="Arial"/>
      <family val="2"/>
    </font>
  </fonts>
  <fills count="7">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41"/>
        <bgColor indexed="64"/>
      </patternFill>
    </fill>
    <fill>
      <patternFill patternType="solid">
        <fgColor indexed="9"/>
        <bgColor indexed="64"/>
      </patternFill>
    </fill>
  </fills>
  <borders count="62">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color indexed="63"/>
      </bottom>
    </border>
    <border>
      <left style="thin"/>
      <right>
        <color indexed="63"/>
      </right>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medium"/>
      <bottom style="medium"/>
    </border>
    <border>
      <left style="medium"/>
      <right style="medium"/>
      <top>
        <color indexed="63"/>
      </top>
      <bottom style="thin"/>
    </border>
    <border>
      <left style="medium"/>
      <right style="medium"/>
      <top>
        <color indexed="63"/>
      </top>
      <bottom style="medium"/>
    </border>
    <border>
      <left style="medium"/>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medium"/>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3">
    <xf numFmtId="0" fontId="0" fillId="0" borderId="0" xfId="0" applyAlignment="1">
      <alignment/>
    </xf>
    <xf numFmtId="0" fontId="0" fillId="0" borderId="0" xfId="0" applyAlignment="1">
      <alignment horizontal="center" vertical="center"/>
    </xf>
    <xf numFmtId="9" fontId="0" fillId="0" borderId="1" xfId="0"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9" fontId="0" fillId="0" borderId="4" xfId="0" applyNumberFormat="1" applyBorder="1" applyAlignment="1">
      <alignment horizontal="center" vertical="center"/>
    </xf>
    <xf numFmtId="9" fontId="0" fillId="0" borderId="5" xfId="0" applyNumberForma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9" fontId="0" fillId="0" borderId="8" xfId="0" applyNumberFormat="1" applyBorder="1" applyAlignment="1">
      <alignment horizontal="center" vertical="center"/>
    </xf>
    <xf numFmtId="9" fontId="0" fillId="0" borderId="9" xfId="0" applyNumberForma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9" fontId="0" fillId="0" borderId="12" xfId="0" applyNumberFormat="1" applyBorder="1" applyAlignment="1">
      <alignment horizontal="center" vertical="center"/>
    </xf>
    <xf numFmtId="9"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9" fontId="0" fillId="0" borderId="16" xfId="0" applyNumberForma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9" fontId="0" fillId="0" borderId="19" xfId="0" applyNumberForma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9" fontId="0" fillId="0" borderId="22" xfId="0" applyNumberForma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9" fontId="0" fillId="0" borderId="25" xfId="0" applyNumberFormat="1" applyBorder="1" applyAlignment="1">
      <alignment horizontal="center" vertical="center"/>
    </xf>
    <xf numFmtId="9" fontId="0" fillId="0" borderId="26" xfId="0" applyNumberForma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9" fontId="0" fillId="0" borderId="29" xfId="0" applyNumberFormat="1" applyBorder="1" applyAlignment="1">
      <alignment horizontal="center" vertical="center"/>
    </xf>
    <xf numFmtId="0" fontId="0" fillId="0" borderId="30" xfId="0" applyBorder="1" applyAlignment="1">
      <alignment horizontal="center" vertical="center"/>
    </xf>
    <xf numFmtId="9" fontId="0" fillId="0" borderId="30" xfId="0" applyNumberFormat="1" applyBorder="1" applyAlignment="1">
      <alignment horizontal="center" vertical="center"/>
    </xf>
    <xf numFmtId="9" fontId="0" fillId="0" borderId="31" xfId="0" applyNumberFormat="1" applyBorder="1" applyAlignment="1">
      <alignment horizontal="center" vertical="center"/>
    </xf>
    <xf numFmtId="0" fontId="0" fillId="0" borderId="32" xfId="0" applyBorder="1" applyAlignment="1">
      <alignment horizontal="center" vertical="center"/>
    </xf>
    <xf numFmtId="9" fontId="0" fillId="0" borderId="33" xfId="0" applyNumberFormat="1" applyBorder="1" applyAlignment="1">
      <alignment horizontal="center" vertical="center"/>
    </xf>
    <xf numFmtId="0" fontId="0" fillId="0" borderId="34" xfId="0" applyBorder="1" applyAlignment="1">
      <alignment horizontal="center" vertical="center"/>
    </xf>
    <xf numFmtId="0" fontId="0" fillId="2" borderId="6" xfId="0" applyFill="1" applyBorder="1" applyAlignment="1">
      <alignment horizontal="center" vertical="center"/>
    </xf>
    <xf numFmtId="9" fontId="0" fillId="0" borderId="35" xfId="0" applyNumberFormat="1" applyBorder="1" applyAlignment="1">
      <alignment horizontal="center" vertical="center"/>
    </xf>
    <xf numFmtId="9" fontId="0" fillId="0" borderId="32" xfId="0" applyNumberFormat="1" applyBorder="1" applyAlignment="1">
      <alignment horizontal="center" vertical="center"/>
    </xf>
    <xf numFmtId="9" fontId="0" fillId="0" borderId="34" xfId="0" applyNumberFormat="1" applyBorder="1" applyAlignment="1">
      <alignment horizontal="center" vertical="center"/>
    </xf>
    <xf numFmtId="0" fontId="0" fillId="2" borderId="2" xfId="0" applyNumberFormat="1" applyFill="1" applyBorder="1" applyAlignment="1">
      <alignment horizontal="center" vertical="center"/>
    </xf>
    <xf numFmtId="0" fontId="0" fillId="2" borderId="10" xfId="0" applyFill="1" applyBorder="1" applyAlignment="1">
      <alignment horizontal="center" vertical="center"/>
    </xf>
    <xf numFmtId="0" fontId="0" fillId="2" borderId="2" xfId="0" applyFill="1" applyBorder="1" applyAlignment="1">
      <alignment horizontal="center" vertical="center"/>
    </xf>
    <xf numFmtId="0" fontId="0" fillId="2" borderId="27" xfId="0" applyFill="1" applyBorder="1" applyAlignment="1">
      <alignment horizontal="center" vertical="center"/>
    </xf>
    <xf numFmtId="0" fontId="0" fillId="2" borderId="20" xfId="0" applyFill="1" applyBorder="1" applyAlignment="1">
      <alignment horizontal="center" vertical="center"/>
    </xf>
    <xf numFmtId="0" fontId="0" fillId="2" borderId="17" xfId="0" applyFill="1" applyBorder="1" applyAlignment="1">
      <alignment horizontal="center" vertical="center"/>
    </xf>
    <xf numFmtId="0" fontId="0" fillId="0" borderId="36" xfId="0" applyBorder="1" applyAlignment="1">
      <alignment horizontal="center" vertical="center"/>
    </xf>
    <xf numFmtId="9"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vertical="center" textRotation="90"/>
    </xf>
    <xf numFmtId="0" fontId="4" fillId="0" borderId="0" xfId="0" applyFont="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left" vertical="center"/>
    </xf>
    <xf numFmtId="0" fontId="0" fillId="2" borderId="3" xfId="0" applyFill="1" applyBorder="1" applyAlignment="1">
      <alignment horizontal="center" vertical="center"/>
    </xf>
    <xf numFmtId="0" fontId="4" fillId="0" borderId="41" xfId="0" applyFont="1" applyBorder="1" applyAlignment="1">
      <alignment horizontal="left" vertical="center"/>
    </xf>
    <xf numFmtId="0" fontId="0" fillId="2" borderId="7" xfId="0" applyFill="1" applyBorder="1" applyAlignment="1">
      <alignment horizontal="center" vertical="center"/>
    </xf>
    <xf numFmtId="0" fontId="4" fillId="0" borderId="42" xfId="0" applyFont="1" applyBorder="1" applyAlignment="1">
      <alignment horizontal="left" vertical="center"/>
    </xf>
    <xf numFmtId="0" fontId="0" fillId="2" borderId="11" xfId="0" applyFill="1" applyBorder="1" applyAlignment="1">
      <alignment horizontal="center" vertical="center"/>
    </xf>
    <xf numFmtId="0" fontId="0" fillId="0" borderId="0" xfId="0" applyBorder="1" applyAlignment="1">
      <alignment vertical="center"/>
    </xf>
    <xf numFmtId="0" fontId="0" fillId="0" borderId="6" xfId="0" applyFill="1" applyBorder="1" applyAlignment="1">
      <alignment horizontal="center" vertical="center"/>
    </xf>
    <xf numFmtId="0" fontId="1" fillId="0" borderId="0" xfId="0" applyFont="1" applyAlignment="1">
      <alignment horizontal="center" vertical="center" textRotation="90"/>
    </xf>
    <xf numFmtId="0" fontId="0" fillId="0" borderId="19" xfId="0" applyBorder="1" applyAlignment="1">
      <alignment horizontal="center" vertical="center"/>
    </xf>
    <xf numFmtId="0" fontId="4" fillId="0" borderId="43" xfId="0" applyFont="1" applyBorder="1" applyAlignment="1">
      <alignment horizontal="center" vertical="center"/>
    </xf>
    <xf numFmtId="9" fontId="0" fillId="0" borderId="44" xfId="0" applyNumberForma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9" fontId="0" fillId="0" borderId="47" xfId="0" applyNumberFormat="1" applyBorder="1" applyAlignment="1">
      <alignment horizontal="center" vertical="center"/>
    </xf>
    <xf numFmtId="0" fontId="0" fillId="2" borderId="48" xfId="0" applyFill="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2" borderId="6" xfId="0" applyNumberFormat="1" applyFill="1" applyBorder="1" applyAlignment="1">
      <alignment horizontal="center" vertical="center"/>
    </xf>
    <xf numFmtId="0" fontId="0" fillId="2" borderId="10" xfId="0" applyNumberFormat="1" applyFill="1" applyBorder="1" applyAlignment="1">
      <alignment horizontal="center" vertical="center"/>
    </xf>
    <xf numFmtId="0" fontId="0" fillId="2" borderId="27" xfId="0" applyNumberFormat="1" applyFill="1" applyBorder="1" applyAlignment="1">
      <alignment horizontal="center" vertical="center"/>
    </xf>
    <xf numFmtId="0" fontId="4" fillId="0" borderId="1" xfId="0" applyFont="1" applyBorder="1" applyAlignment="1">
      <alignment horizontal="center" vertical="center"/>
    </xf>
    <xf numFmtId="9" fontId="0" fillId="0" borderId="2" xfId="0" applyNumberFormat="1" applyBorder="1" applyAlignment="1">
      <alignment horizontal="center" vertical="center"/>
    </xf>
    <xf numFmtId="0" fontId="4" fillId="0" borderId="5" xfId="0" applyFont="1" applyBorder="1" applyAlignment="1">
      <alignment horizontal="center" vertical="center"/>
    </xf>
    <xf numFmtId="9" fontId="0" fillId="0" borderId="6" xfId="0" applyNumberFormat="1" applyBorder="1" applyAlignment="1">
      <alignment horizontal="center" vertical="center"/>
    </xf>
    <xf numFmtId="0" fontId="4" fillId="0" borderId="9" xfId="0" applyFont="1" applyBorder="1" applyAlignment="1">
      <alignment horizontal="center" vertical="center"/>
    </xf>
    <xf numFmtId="9" fontId="0" fillId="0" borderId="10" xfId="0" applyNumberFormat="1" applyBorder="1" applyAlignment="1">
      <alignment horizontal="center" vertical="center"/>
    </xf>
    <xf numFmtId="0" fontId="0" fillId="2" borderId="20" xfId="0" applyNumberFormat="1" applyFill="1" applyBorder="1" applyAlignment="1">
      <alignment horizontal="center" vertical="center"/>
    </xf>
    <xf numFmtId="9" fontId="0" fillId="0" borderId="50" xfId="0" applyNumberFormat="1" applyBorder="1" applyAlignment="1">
      <alignment horizontal="center" vertical="center"/>
    </xf>
    <xf numFmtId="0" fontId="0" fillId="3" borderId="6"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0" xfId="0" applyNumberFormat="1" applyFill="1" applyBorder="1" applyAlignment="1">
      <alignment horizontal="center" vertical="center"/>
    </xf>
    <xf numFmtId="9" fontId="0" fillId="0" borderId="19" xfId="0" applyNumberForma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4" fillId="3" borderId="38" xfId="0" applyFont="1" applyFill="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10" xfId="0" applyFill="1" applyBorder="1" applyAlignment="1">
      <alignment horizontal="center" vertical="center"/>
    </xf>
    <xf numFmtId="9" fontId="0" fillId="0" borderId="26" xfId="0" applyNumberFormat="1"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43" xfId="0" applyBorder="1" applyAlignment="1">
      <alignment horizontal="center" vertical="center"/>
    </xf>
    <xf numFmtId="0" fontId="0" fillId="0" borderId="0" xfId="0" applyAlignment="1">
      <alignment horizontal="left" vertical="center"/>
    </xf>
    <xf numFmtId="0" fontId="6" fillId="0" borderId="0" xfId="0" applyFont="1" applyAlignment="1">
      <alignment horizontal="left" vertical="center"/>
    </xf>
    <xf numFmtId="9" fontId="1" fillId="4" borderId="50" xfId="0" applyNumberFormat="1" applyFont="1" applyFill="1" applyBorder="1" applyAlignment="1">
      <alignment horizontal="center" vertical="center"/>
    </xf>
    <xf numFmtId="9" fontId="1" fillId="4" borderId="19" xfId="0" applyNumberFormat="1" applyFont="1" applyFill="1" applyBorder="1" applyAlignment="1">
      <alignment horizontal="center" vertical="center"/>
    </xf>
    <xf numFmtId="9" fontId="1" fillId="4" borderId="9" xfId="0" applyNumberFormat="1" applyFont="1" applyFill="1" applyBorder="1" applyAlignment="1">
      <alignment horizontal="center" vertical="center"/>
    </xf>
    <xf numFmtId="0" fontId="0" fillId="0" borderId="0" xfId="0" applyBorder="1" applyAlignment="1">
      <alignment/>
    </xf>
    <xf numFmtId="0" fontId="0" fillId="0" borderId="0" xfId="0" applyFill="1" applyAlignment="1">
      <alignment horizontal="center" vertical="center" textRotation="90"/>
    </xf>
    <xf numFmtId="0" fontId="1" fillId="0" borderId="0" xfId="0" applyFont="1" applyFill="1" applyAlignment="1">
      <alignment horizontal="center" vertical="center" textRotation="90"/>
    </xf>
    <xf numFmtId="0" fontId="0" fillId="0" borderId="0" xfId="0" applyFill="1" applyAlignment="1">
      <alignment horizontal="center" vertical="center"/>
    </xf>
    <xf numFmtId="0" fontId="4" fillId="0" borderId="0" xfId="0" applyFont="1" applyFill="1" applyAlignment="1">
      <alignment horizontal="center" vertical="center"/>
    </xf>
    <xf numFmtId="0" fontId="11" fillId="0" borderId="0" xfId="0" applyFont="1" applyAlignment="1">
      <alignment horizontal="left" vertical="center"/>
    </xf>
    <xf numFmtId="0" fontId="12" fillId="0" borderId="0" xfId="0" applyFont="1" applyAlignment="1">
      <alignment horizontal="center" vertical="center"/>
    </xf>
    <xf numFmtId="0" fontId="13" fillId="0" borderId="0" xfId="0" applyFont="1" applyBorder="1" applyAlignment="1">
      <alignment vertical="center"/>
    </xf>
    <xf numFmtId="9" fontId="0" fillId="0" borderId="42" xfId="0" applyNumberFormat="1" applyBorder="1" applyAlignment="1">
      <alignment horizontal="center" vertical="center"/>
    </xf>
    <xf numFmtId="0" fontId="0" fillId="0" borderId="12" xfId="0" applyBorder="1" applyAlignment="1">
      <alignment horizontal="center" vertical="center"/>
    </xf>
    <xf numFmtId="0" fontId="0" fillId="0" borderId="50" xfId="0" applyBorder="1" applyAlignment="1">
      <alignment horizontal="center" vertical="center"/>
    </xf>
    <xf numFmtId="0" fontId="0" fillId="2" borderId="53" xfId="0" applyFill="1" applyBorder="1" applyAlignment="1">
      <alignment horizontal="center" vertical="center"/>
    </xf>
    <xf numFmtId="0" fontId="0" fillId="2" borderId="23" xfId="0" applyFill="1" applyBorder="1" applyAlignment="1">
      <alignment horizontal="center" vertical="center"/>
    </xf>
    <xf numFmtId="49" fontId="6" fillId="0" borderId="0" xfId="0" applyNumberFormat="1" applyFont="1" applyAlignment="1">
      <alignment horizontal="center" vertical="center"/>
    </xf>
    <xf numFmtId="0" fontId="7" fillId="5" borderId="17" xfId="0" applyFont="1" applyFill="1" applyBorder="1" applyAlignment="1">
      <alignment horizontal="center" vertical="center" textRotation="90" wrapText="1"/>
    </xf>
    <xf numFmtId="0" fontId="0" fillId="0" borderId="45" xfId="0" applyBorder="1" applyAlignment="1">
      <alignment horizontal="left" vertical="top" wrapText="1"/>
    </xf>
    <xf numFmtId="0" fontId="0" fillId="0" borderId="46" xfId="0" applyBorder="1" applyAlignment="1">
      <alignment/>
    </xf>
    <xf numFmtId="0" fontId="0" fillId="0" borderId="44" xfId="0" applyBorder="1" applyAlignment="1">
      <alignment/>
    </xf>
    <xf numFmtId="0" fontId="0" fillId="0" borderId="54" xfId="0" applyBorder="1" applyAlignment="1">
      <alignment/>
    </xf>
    <xf numFmtId="0" fontId="0" fillId="0" borderId="0" xfId="0" applyBorder="1" applyAlignment="1">
      <alignment/>
    </xf>
    <xf numFmtId="0" fontId="0" fillId="0" borderId="55" xfId="0" applyBorder="1" applyAlignment="1">
      <alignment/>
    </xf>
    <xf numFmtId="0" fontId="0" fillId="0" borderId="56" xfId="0" applyBorder="1" applyAlignment="1">
      <alignment/>
    </xf>
    <xf numFmtId="0" fontId="0" fillId="0" borderId="57" xfId="0" applyBorder="1" applyAlignment="1">
      <alignment/>
    </xf>
    <xf numFmtId="0" fontId="0" fillId="0" borderId="58" xfId="0" applyBorder="1" applyAlignment="1">
      <alignment/>
    </xf>
    <xf numFmtId="0" fontId="1" fillId="0" borderId="6" xfId="0" applyFont="1" applyFill="1" applyBorder="1" applyAlignment="1">
      <alignment horizontal="center" vertical="center" textRotation="90"/>
    </xf>
    <xf numFmtId="0" fontId="1" fillId="0" borderId="59" xfId="0" applyFont="1" applyFill="1" applyBorder="1" applyAlignment="1">
      <alignment horizontal="center" vertical="center" textRotation="90"/>
    </xf>
    <xf numFmtId="0" fontId="1" fillId="6" borderId="6" xfId="0" applyFont="1" applyFill="1" applyBorder="1" applyAlignment="1">
      <alignment horizontal="center" vertical="center" textRotation="90"/>
    </xf>
    <xf numFmtId="0" fontId="7" fillId="5" borderId="60" xfId="0" applyFont="1" applyFill="1" applyBorder="1" applyAlignment="1">
      <alignment horizontal="center" vertical="center" textRotation="90" wrapText="1"/>
    </xf>
    <xf numFmtId="0" fontId="7" fillId="5" borderId="23" xfId="0" applyFont="1" applyFill="1" applyBorder="1" applyAlignment="1">
      <alignment horizontal="center" vertical="center" textRotation="90" wrapText="1"/>
    </xf>
    <xf numFmtId="0" fontId="0" fillId="0" borderId="6" xfId="0" applyFill="1" applyBorder="1" applyAlignment="1">
      <alignment horizontal="center" vertical="center" textRotation="90"/>
    </xf>
    <xf numFmtId="0" fontId="0" fillId="0" borderId="6" xfId="0" applyBorder="1" applyAlignment="1">
      <alignment horizontal="center" vertical="center" textRotation="90"/>
    </xf>
    <xf numFmtId="0" fontId="14" fillId="0" borderId="14" xfId="0" applyFont="1" applyFill="1" applyBorder="1" applyAlignment="1">
      <alignment horizontal="center" vertical="center"/>
    </xf>
    <xf numFmtId="0" fontId="4" fillId="0" borderId="59" xfId="0" applyFont="1" applyBorder="1" applyAlignment="1">
      <alignment horizontal="center" vertical="center"/>
    </xf>
    <xf numFmtId="0" fontId="4" fillId="0" borderId="8" xfId="0" applyFont="1" applyBorder="1" applyAlignment="1">
      <alignment horizontal="center" vertical="center"/>
    </xf>
    <xf numFmtId="0" fontId="0" fillId="0" borderId="0" xfId="0" applyAlignment="1">
      <alignment horizontal="center" vertical="center"/>
    </xf>
    <xf numFmtId="0" fontId="0" fillId="0" borderId="45" xfId="0" applyBorder="1" applyAlignment="1">
      <alignment horizontal="center" vertical="center"/>
    </xf>
    <xf numFmtId="0" fontId="0" fillId="0" borderId="44"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8" xfId="0" applyBorder="1" applyAlignment="1">
      <alignment horizontal="center" vertical="center"/>
    </xf>
    <xf numFmtId="0" fontId="1" fillId="0" borderId="45" xfId="0" applyFont="1" applyFill="1" applyBorder="1" applyAlignment="1">
      <alignment horizontal="center" vertical="center" textRotation="90"/>
    </xf>
    <xf numFmtId="0" fontId="1" fillId="0" borderId="54" xfId="0" applyFont="1" applyFill="1" applyBorder="1" applyAlignment="1">
      <alignment horizontal="center" vertical="center" textRotation="90"/>
    </xf>
    <xf numFmtId="0" fontId="1" fillId="0" borderId="56" xfId="0" applyFont="1" applyFill="1" applyBorder="1" applyAlignment="1">
      <alignment horizontal="center" vertical="center" textRotation="90"/>
    </xf>
    <xf numFmtId="0" fontId="0" fillId="0" borderId="57" xfId="0" applyBorder="1" applyAlignment="1">
      <alignment horizontal="center" vertical="center"/>
    </xf>
    <xf numFmtId="0" fontId="1" fillId="0" borderId="17" xfId="0" applyFont="1" applyFill="1" applyBorder="1" applyAlignment="1">
      <alignment horizontal="center" vertical="center" textRotation="90"/>
    </xf>
    <xf numFmtId="0" fontId="1" fillId="0" borderId="60" xfId="0" applyFont="1" applyFill="1" applyBorder="1" applyAlignment="1">
      <alignment horizontal="center" vertical="center" textRotation="90"/>
    </xf>
    <xf numFmtId="0" fontId="0" fillId="0" borderId="23" xfId="0" applyBorder="1" applyAlignment="1">
      <alignment horizontal="center" vertical="center" textRotation="90"/>
    </xf>
    <xf numFmtId="0" fontId="0" fillId="0" borderId="60" xfId="0"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4" xfId="0" applyFont="1" applyFill="1" applyBorder="1" applyAlignment="1">
      <alignment horizontal="center" vertical="center" textRotation="90"/>
    </xf>
    <xf numFmtId="0" fontId="5" fillId="0" borderId="0" xfId="0" applyFont="1" applyFill="1" applyAlignment="1">
      <alignment horizontal="center" vertical="center"/>
    </xf>
    <xf numFmtId="0" fontId="5" fillId="0" borderId="0" xfId="0" applyFont="1" applyAlignment="1">
      <alignment horizontal="center" vertical="center"/>
    </xf>
    <xf numFmtId="0" fontId="0" fillId="0" borderId="17" xfId="0" applyFill="1" applyBorder="1" applyAlignment="1">
      <alignment horizontal="center" vertical="center" textRotation="90"/>
    </xf>
    <xf numFmtId="0" fontId="0" fillId="0" borderId="60" xfId="0" applyFill="1" applyBorder="1" applyAlignment="1">
      <alignment horizontal="center" vertical="center" textRotation="90"/>
    </xf>
    <xf numFmtId="0" fontId="0" fillId="0" borderId="45" xfId="0" applyBorder="1" applyAlignment="1">
      <alignment horizontal="left" vertical="center" wrapText="1"/>
    </xf>
    <xf numFmtId="0" fontId="0" fillId="0" borderId="46" xfId="0" applyBorder="1" applyAlignment="1">
      <alignment vertical="center"/>
    </xf>
    <xf numFmtId="0" fontId="0" fillId="0" borderId="44" xfId="0" applyBorder="1" applyAlignment="1">
      <alignment vertical="center"/>
    </xf>
    <xf numFmtId="0" fontId="0" fillId="0" borderId="54" xfId="0" applyBorder="1" applyAlignment="1">
      <alignment vertical="center"/>
    </xf>
    <xf numFmtId="0" fontId="0" fillId="0" borderId="0"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4" fillId="0" borderId="61" xfId="0" applyFont="1" applyBorder="1" applyAlignment="1">
      <alignment horizontal="center" vertical="center"/>
    </xf>
    <xf numFmtId="0" fontId="0" fillId="0" borderId="52" xfId="0" applyBorder="1" applyAlignment="1">
      <alignment horizontal="center" vertical="center"/>
    </xf>
    <xf numFmtId="0" fontId="0" fillId="0" borderId="45" xfId="0" applyBorder="1" applyAlignment="1">
      <alignment vertical="center" wrapText="1"/>
    </xf>
    <xf numFmtId="0" fontId="0" fillId="0" borderId="46" xfId="0" applyBorder="1" applyAlignment="1">
      <alignment vertical="center" wrapText="1"/>
    </xf>
    <xf numFmtId="0" fontId="0" fillId="0" borderId="54" xfId="0" applyBorder="1" applyAlignment="1">
      <alignment vertical="center" wrapText="1"/>
    </xf>
    <xf numFmtId="0" fontId="0" fillId="0" borderId="0"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46" xfId="0" applyBorder="1" applyAlignment="1">
      <alignment horizontal="left" vertical="center"/>
    </xf>
    <xf numFmtId="0" fontId="0" fillId="0" borderId="44" xfId="0" applyBorder="1" applyAlignment="1">
      <alignment horizontal="left" vertical="center"/>
    </xf>
    <xf numFmtId="0" fontId="0" fillId="0" borderId="54" xfId="0" applyBorder="1" applyAlignment="1">
      <alignment horizontal="left" vertical="center"/>
    </xf>
    <xf numFmtId="0" fontId="0" fillId="0" borderId="0"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xf numFmtId="0" fontId="0" fillId="0" borderId="17" xfId="0" applyBorder="1" applyAlignment="1">
      <alignment horizontal="center" vertical="center" textRotation="90"/>
    </xf>
    <xf numFmtId="0" fontId="8" fillId="5" borderId="6" xfId="0" applyFont="1" applyFill="1" applyBorder="1" applyAlignment="1">
      <alignment horizontal="center" vertical="center" textRotation="90"/>
    </xf>
    <xf numFmtId="0" fontId="10" fillId="5" borderId="61" xfId="0" applyFont="1" applyFill="1" applyBorder="1" applyAlignment="1">
      <alignment horizontal="center" vertical="center" wrapText="1"/>
    </xf>
    <xf numFmtId="0" fontId="9" fillId="5" borderId="52" xfId="0" applyFont="1" applyFill="1" applyBorder="1" applyAlignment="1">
      <alignment horizontal="center" vertic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219075</xdr:colOff>
      <xdr:row>130</xdr:row>
      <xdr:rowOff>180975</xdr:rowOff>
    </xdr:from>
    <xdr:to>
      <xdr:col>23</xdr:col>
      <xdr:colOff>228600</xdr:colOff>
      <xdr:row>130</xdr:row>
      <xdr:rowOff>180975</xdr:rowOff>
    </xdr:to>
    <xdr:sp>
      <xdr:nvSpPr>
        <xdr:cNvPr id="1" name="Line 5"/>
        <xdr:cNvSpPr>
          <a:spLocks/>
        </xdr:cNvSpPr>
      </xdr:nvSpPr>
      <xdr:spPr>
        <a:xfrm>
          <a:off x="5581650" y="29146500"/>
          <a:ext cx="3324225" cy="0"/>
        </a:xfrm>
        <a:prstGeom prst="line">
          <a:avLst/>
        </a:prstGeom>
        <a:noFill/>
        <a:ln w="12700" cmpd="sng">
          <a:solidFill>
            <a:srgbClr val="000000"/>
          </a:solidFill>
          <a:headEnd type="diamond"/>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409575</xdr:colOff>
      <xdr:row>191</xdr:row>
      <xdr:rowOff>66675</xdr:rowOff>
    </xdr:from>
    <xdr:to>
      <xdr:col>4</xdr:col>
      <xdr:colOff>190500</xdr:colOff>
      <xdr:row>193</xdr:row>
      <xdr:rowOff>171450</xdr:rowOff>
    </xdr:to>
    <xdr:sp>
      <xdr:nvSpPr>
        <xdr:cNvPr id="2" name="Line 6"/>
        <xdr:cNvSpPr>
          <a:spLocks/>
        </xdr:cNvSpPr>
      </xdr:nvSpPr>
      <xdr:spPr>
        <a:xfrm>
          <a:off x="666750" y="42424350"/>
          <a:ext cx="1800225" cy="600075"/>
        </a:xfrm>
        <a:prstGeom prst="line">
          <a:avLst/>
        </a:prstGeom>
        <a:noFill/>
        <a:ln w="9525" cmpd="sng">
          <a:solidFill>
            <a:srgbClr val="000000"/>
          </a:solidFill>
          <a:headEnd type="diamond"/>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857250</xdr:colOff>
      <xdr:row>124</xdr:row>
      <xdr:rowOff>190500</xdr:rowOff>
    </xdr:from>
    <xdr:to>
      <xdr:col>31</xdr:col>
      <xdr:colOff>200025</xdr:colOff>
      <xdr:row>124</xdr:row>
      <xdr:rowOff>190500</xdr:rowOff>
    </xdr:to>
    <xdr:sp>
      <xdr:nvSpPr>
        <xdr:cNvPr id="3" name="Line 8"/>
        <xdr:cNvSpPr>
          <a:spLocks/>
        </xdr:cNvSpPr>
      </xdr:nvSpPr>
      <xdr:spPr>
        <a:xfrm>
          <a:off x="1581150" y="27917775"/>
          <a:ext cx="9982200" cy="0"/>
        </a:xfrm>
        <a:prstGeom prst="line">
          <a:avLst/>
        </a:prstGeom>
        <a:noFill/>
        <a:ln w="9525" cmpd="sng">
          <a:solidFill>
            <a:srgbClr val="000000"/>
          </a:solidFill>
          <a:headEnd type="diamond"/>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161</xdr:row>
      <xdr:rowOff>171450</xdr:rowOff>
    </xdr:from>
    <xdr:to>
      <xdr:col>37</xdr:col>
      <xdr:colOff>219075</xdr:colOff>
      <xdr:row>161</xdr:row>
      <xdr:rowOff>171450</xdr:rowOff>
    </xdr:to>
    <xdr:sp>
      <xdr:nvSpPr>
        <xdr:cNvPr id="4" name="Line 9"/>
        <xdr:cNvSpPr>
          <a:spLocks/>
        </xdr:cNvSpPr>
      </xdr:nvSpPr>
      <xdr:spPr>
        <a:xfrm>
          <a:off x="657225" y="35842575"/>
          <a:ext cx="12811125" cy="0"/>
        </a:xfrm>
        <a:prstGeom prst="line">
          <a:avLst/>
        </a:prstGeom>
        <a:noFill/>
        <a:ln w="9525" cmpd="sng">
          <a:solidFill>
            <a:srgbClr val="000000"/>
          </a:solidFill>
          <a:headEnd type="diamond"/>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238125</xdr:colOff>
      <xdr:row>105</xdr:row>
      <xdr:rowOff>180975</xdr:rowOff>
    </xdr:from>
    <xdr:to>
      <xdr:col>29</xdr:col>
      <xdr:colOff>276225</xdr:colOff>
      <xdr:row>105</xdr:row>
      <xdr:rowOff>180975</xdr:rowOff>
    </xdr:to>
    <xdr:sp>
      <xdr:nvSpPr>
        <xdr:cNvPr id="5" name="Line 10"/>
        <xdr:cNvSpPr>
          <a:spLocks/>
        </xdr:cNvSpPr>
      </xdr:nvSpPr>
      <xdr:spPr>
        <a:xfrm>
          <a:off x="5600700" y="23450550"/>
          <a:ext cx="5410200" cy="0"/>
        </a:xfrm>
        <a:prstGeom prst="line">
          <a:avLst/>
        </a:prstGeom>
        <a:noFill/>
        <a:ln w="9525" cmpd="sng">
          <a:solidFill>
            <a:srgbClr val="000000"/>
          </a:solidFill>
          <a:headEnd type="diamond"/>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88"/>
  <sheetViews>
    <sheetView workbookViewId="0" topLeftCell="A55">
      <selection activeCell="C20" sqref="C20"/>
    </sheetView>
  </sheetViews>
  <sheetFormatPr defaultColWidth="9.140625" defaultRowHeight="12.75"/>
  <sheetData>
    <row r="1" ht="12.75">
      <c r="A1" t="s">
        <v>51</v>
      </c>
    </row>
    <row r="3" ht="12.75">
      <c r="A3" t="s">
        <v>52</v>
      </c>
    </row>
    <row r="4" ht="12.75">
      <c r="A4" t="s">
        <v>53</v>
      </c>
    </row>
    <row r="6" ht="12.75">
      <c r="A6" t="s">
        <v>54</v>
      </c>
    </row>
    <row r="8" ht="12.75">
      <c r="A8" t="s">
        <v>55</v>
      </c>
    </row>
    <row r="9" ht="12.75">
      <c r="A9" t="s">
        <v>56</v>
      </c>
    </row>
    <row r="10" ht="12.75">
      <c r="A10" t="s">
        <v>57</v>
      </c>
    </row>
    <row r="11" ht="12.75">
      <c r="A11" t="s">
        <v>58</v>
      </c>
    </row>
    <row r="12" ht="12.75">
      <c r="A12" t="s">
        <v>59</v>
      </c>
    </row>
    <row r="13" ht="12.75">
      <c r="A13" t="s">
        <v>60</v>
      </c>
    </row>
    <row r="14" ht="12.75">
      <c r="A14" t="s">
        <v>57</v>
      </c>
    </row>
    <row r="15" ht="12.75">
      <c r="A15" t="s">
        <v>61</v>
      </c>
    </row>
    <row r="16" ht="12.75">
      <c r="A16" t="s">
        <v>57</v>
      </c>
    </row>
    <row r="17" ht="12.75">
      <c r="A17" t="s">
        <v>57</v>
      </c>
    </row>
    <row r="18" ht="12.75">
      <c r="A18" t="s">
        <v>62</v>
      </c>
    </row>
    <row r="19" ht="12.75">
      <c r="A19" t="s">
        <v>63</v>
      </c>
    </row>
    <row r="20" ht="12.75">
      <c r="A20" t="s">
        <v>64</v>
      </c>
    </row>
    <row r="21" ht="12.75">
      <c r="A21" t="s">
        <v>65</v>
      </c>
    </row>
    <row r="22" ht="12.75">
      <c r="A22" t="s">
        <v>66</v>
      </c>
    </row>
    <row r="23" ht="12.75">
      <c r="A23" t="s">
        <v>67</v>
      </c>
    </row>
    <row r="24" ht="12.75">
      <c r="A24" t="s">
        <v>68</v>
      </c>
    </row>
    <row r="25" ht="12.75">
      <c r="A25" t="s">
        <v>69</v>
      </c>
    </row>
    <row r="26" ht="12.75">
      <c r="A26" t="s">
        <v>70</v>
      </c>
    </row>
    <row r="27" ht="12.75">
      <c r="A27" t="s">
        <v>71</v>
      </c>
    </row>
    <row r="28" ht="12.75">
      <c r="A28" t="s">
        <v>72</v>
      </c>
    </row>
    <row r="29" ht="12.75">
      <c r="A29" t="s">
        <v>73</v>
      </c>
    </row>
    <row r="30" ht="12.75">
      <c r="A30" t="s">
        <v>74</v>
      </c>
    </row>
    <row r="31" ht="12.75">
      <c r="A31" t="s">
        <v>75</v>
      </c>
    </row>
    <row r="32" ht="12.75">
      <c r="A32" t="s">
        <v>76</v>
      </c>
    </row>
    <row r="33" ht="12.75">
      <c r="A33" t="s">
        <v>77</v>
      </c>
    </row>
    <row r="34" ht="12.75">
      <c r="A34" t="s">
        <v>78</v>
      </c>
    </row>
    <row r="35" ht="12.75">
      <c r="A35" t="s">
        <v>79</v>
      </c>
    </row>
    <row r="36" ht="12.75">
      <c r="A36" t="s">
        <v>80</v>
      </c>
    </row>
    <row r="37" ht="12.75">
      <c r="A37" t="s">
        <v>81</v>
      </c>
    </row>
    <row r="38" ht="12.75">
      <c r="A38" t="s">
        <v>82</v>
      </c>
    </row>
    <row r="39" ht="12.75">
      <c r="A39" t="s">
        <v>83</v>
      </c>
    </row>
    <row r="40" ht="12.75">
      <c r="A40" t="s">
        <v>84</v>
      </c>
    </row>
    <row r="41" ht="12.75">
      <c r="A41" t="s">
        <v>85</v>
      </c>
    </row>
    <row r="42" ht="12.75">
      <c r="A42" t="s">
        <v>86</v>
      </c>
    </row>
    <row r="43" ht="12.75">
      <c r="A43" t="s">
        <v>87</v>
      </c>
    </row>
    <row r="44" ht="12.75">
      <c r="A44" t="s">
        <v>88</v>
      </c>
    </row>
    <row r="45" ht="12.75">
      <c r="A45" t="s">
        <v>89</v>
      </c>
    </row>
    <row r="46" ht="12.75">
      <c r="A46" t="s">
        <v>90</v>
      </c>
    </row>
    <row r="47" ht="12.75">
      <c r="A47" t="s">
        <v>91</v>
      </c>
    </row>
    <row r="48" ht="12.75">
      <c r="A48" t="s">
        <v>92</v>
      </c>
    </row>
    <row r="49" ht="12.75">
      <c r="A49" t="s">
        <v>93</v>
      </c>
    </row>
    <row r="50" ht="12.75">
      <c r="A50" t="s">
        <v>94</v>
      </c>
    </row>
    <row r="51" ht="12.75">
      <c r="A51" t="s">
        <v>95</v>
      </c>
    </row>
    <row r="52" ht="12.75">
      <c r="A52" t="s">
        <v>96</v>
      </c>
    </row>
    <row r="53" ht="12.75">
      <c r="A53" t="s">
        <v>97</v>
      </c>
    </row>
    <row r="54" ht="12.75">
      <c r="A54" t="s">
        <v>98</v>
      </c>
    </row>
    <row r="55" ht="12.75">
      <c r="A55" t="s">
        <v>99</v>
      </c>
    </row>
    <row r="56" ht="12.75">
      <c r="A56" t="s">
        <v>100</v>
      </c>
    </row>
    <row r="57" ht="12.75">
      <c r="A57" t="s">
        <v>101</v>
      </c>
    </row>
    <row r="58" ht="12.75">
      <c r="A58" t="s">
        <v>102</v>
      </c>
    </row>
    <row r="59" ht="12.75">
      <c r="A59" t="s">
        <v>103</v>
      </c>
    </row>
    <row r="60" ht="12.75">
      <c r="A60" t="s">
        <v>104</v>
      </c>
    </row>
    <row r="61" ht="12.75">
      <c r="A61" t="s">
        <v>105</v>
      </c>
    </row>
    <row r="62" ht="12.75">
      <c r="A62" t="s">
        <v>106</v>
      </c>
    </row>
    <row r="63" ht="12.75">
      <c r="A63" t="s">
        <v>107</v>
      </c>
    </row>
    <row r="64" ht="12.75">
      <c r="A64" t="s">
        <v>108</v>
      </c>
    </row>
    <row r="65" ht="12.75">
      <c r="A65" t="s">
        <v>109</v>
      </c>
    </row>
    <row r="66" ht="12.75">
      <c r="A66" t="s">
        <v>110</v>
      </c>
    </row>
    <row r="67" ht="12.75">
      <c r="A67" t="s">
        <v>111</v>
      </c>
    </row>
    <row r="68" ht="12.75">
      <c r="A68" t="s">
        <v>112</v>
      </c>
    </row>
    <row r="69" ht="12.75">
      <c r="A69" t="s">
        <v>113</v>
      </c>
    </row>
    <row r="70" ht="12.75">
      <c r="A70" t="s">
        <v>114</v>
      </c>
    </row>
    <row r="71" ht="12.75">
      <c r="A71" t="s">
        <v>115</v>
      </c>
    </row>
    <row r="72" ht="12.75">
      <c r="A72" t="s">
        <v>116</v>
      </c>
    </row>
    <row r="73" ht="12.75">
      <c r="A73" t="s">
        <v>117</v>
      </c>
    </row>
    <row r="74" ht="12.75">
      <c r="A74" t="s">
        <v>118</v>
      </c>
    </row>
    <row r="75" ht="12.75">
      <c r="A75" t="s">
        <v>119</v>
      </c>
    </row>
    <row r="76" ht="12.75">
      <c r="A76" t="s">
        <v>120</v>
      </c>
    </row>
    <row r="77" ht="12.75">
      <c r="A77" t="s">
        <v>121</v>
      </c>
    </row>
    <row r="78" ht="12.75">
      <c r="A78" t="s">
        <v>122</v>
      </c>
    </row>
    <row r="79" ht="12.75">
      <c r="A79" t="s">
        <v>123</v>
      </c>
    </row>
    <row r="80" ht="12.75">
      <c r="A80" t="s">
        <v>124</v>
      </c>
    </row>
    <row r="81" ht="12.75">
      <c r="A81" t="s">
        <v>125</v>
      </c>
    </row>
    <row r="82" ht="12.75">
      <c r="A82" t="s">
        <v>126</v>
      </c>
    </row>
    <row r="83" ht="12.75">
      <c r="A83" t="s">
        <v>127</v>
      </c>
    </row>
    <row r="84" ht="12.75">
      <c r="A84" t="s">
        <v>128</v>
      </c>
    </row>
    <row r="85" ht="12.75">
      <c r="A85" t="s">
        <v>129</v>
      </c>
    </row>
    <row r="86" ht="12.75">
      <c r="A86" t="s">
        <v>57</v>
      </c>
    </row>
    <row r="87" ht="12.75">
      <c r="A87" t="s">
        <v>130</v>
      </c>
    </row>
    <row r="88" ht="12.75">
      <c r="A88" t="s">
        <v>131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O271"/>
  <sheetViews>
    <sheetView tabSelected="1" workbookViewId="0" topLeftCell="A1">
      <pane xSplit="3" ySplit="5" topLeftCell="D6" activePane="bottomRight" state="frozen"/>
      <selection pane="topLeft" activeCell="A1" sqref="A1"/>
      <selection pane="topRight" activeCell="F1" sqref="F1"/>
      <selection pane="bottomLeft" activeCell="A7" sqref="A7"/>
      <selection pane="bottomRight" activeCell="C5" sqref="C5"/>
    </sheetView>
  </sheetViews>
  <sheetFormatPr defaultColWidth="9.140625" defaultRowHeight="12.75"/>
  <cols>
    <col min="1" max="1" width="3.8515625" style="52" customWidth="1"/>
    <col min="2" max="2" width="7.00390625" style="65" customWidth="1"/>
    <col min="3" max="3" width="18.57421875" style="53" customWidth="1"/>
    <col min="4" max="4" width="4.7109375" style="1" bestFit="1" customWidth="1"/>
    <col min="5" max="5" width="6.00390625" style="1" bestFit="1" customWidth="1"/>
    <col min="6" max="8" width="4.7109375" style="1" customWidth="1"/>
    <col min="9" max="9" width="6.00390625" style="1" bestFit="1" customWidth="1"/>
    <col min="10" max="12" width="4.7109375" style="1" customWidth="1"/>
    <col min="13" max="13" width="6.00390625" style="1" bestFit="1" customWidth="1"/>
    <col min="14" max="16" width="4.7109375" style="1" customWidth="1"/>
    <col min="17" max="17" width="6.00390625" style="1" bestFit="1" customWidth="1"/>
    <col min="18" max="20" width="4.7109375" style="1" customWidth="1"/>
    <col min="21" max="21" width="6.00390625" style="1" bestFit="1" customWidth="1"/>
    <col min="22" max="24" width="4.7109375" style="1" customWidth="1"/>
    <col min="25" max="25" width="6.00390625" style="1" bestFit="1" customWidth="1"/>
    <col min="26" max="28" width="4.7109375" style="1" customWidth="1"/>
    <col min="29" max="29" width="6.00390625" style="1" bestFit="1" customWidth="1"/>
    <col min="30" max="68" width="4.7109375" style="1" customWidth="1"/>
    <col min="69" max="16384" width="9.140625" style="1" customWidth="1"/>
  </cols>
  <sheetData>
    <row r="1" spans="2:17" ht="25.5" customHeight="1" thickBot="1">
      <c r="B1" s="1"/>
      <c r="E1" s="140" t="s">
        <v>48</v>
      </c>
      <c r="F1" s="141"/>
      <c r="G1" s="141"/>
      <c r="H1" s="141"/>
      <c r="I1" s="141"/>
      <c r="J1" s="141"/>
      <c r="K1" s="141"/>
      <c r="L1" s="141"/>
      <c r="M1" s="141"/>
      <c r="N1" s="141"/>
      <c r="O1" s="141"/>
      <c r="P1" s="141"/>
      <c r="Q1" s="142"/>
    </row>
    <row r="2" spans="2:17" ht="12.75" customHeight="1">
      <c r="B2" s="57" t="s">
        <v>1</v>
      </c>
      <c r="C2" s="58">
        <v>100</v>
      </c>
      <c r="E2" s="116"/>
      <c r="M2" s="15"/>
      <c r="N2" s="15"/>
      <c r="O2" s="15"/>
      <c r="P2" s="15"/>
      <c r="Q2" s="15"/>
    </row>
    <row r="3" spans="2:18" ht="12.75">
      <c r="B3" s="59" t="s">
        <v>0</v>
      </c>
      <c r="C3" s="60">
        <v>75</v>
      </c>
      <c r="D3" s="143" t="s">
        <v>50</v>
      </c>
      <c r="E3" s="143"/>
      <c r="F3" s="143"/>
      <c r="G3" s="143"/>
      <c r="H3" s="143"/>
      <c r="I3" s="143"/>
      <c r="J3" s="143"/>
      <c r="K3" s="143"/>
      <c r="L3" s="143"/>
      <c r="M3" s="143"/>
      <c r="N3" s="143"/>
      <c r="O3" s="143"/>
      <c r="P3" s="143"/>
      <c r="Q3" s="143"/>
      <c r="R3" s="143"/>
    </row>
    <row r="4" spans="2:3" ht="13.5" thickBot="1">
      <c r="B4" s="61" t="s">
        <v>133</v>
      </c>
      <c r="C4" s="62">
        <v>100</v>
      </c>
    </row>
    <row r="5" spans="2:39" ht="13.5" thickBot="1">
      <c r="B5" s="114" t="s">
        <v>10</v>
      </c>
      <c r="C5" s="115">
        <f>SUM(C2:C4)</f>
        <v>275</v>
      </c>
      <c r="D5" s="66" t="s">
        <v>12</v>
      </c>
      <c r="E5" s="47" t="s">
        <v>11</v>
      </c>
      <c r="F5" s="23" t="s">
        <v>14</v>
      </c>
      <c r="G5" s="24" t="s">
        <v>15</v>
      </c>
      <c r="H5" s="66" t="s">
        <v>12</v>
      </c>
      <c r="I5" s="47" t="s">
        <v>11</v>
      </c>
      <c r="J5" s="23" t="s">
        <v>14</v>
      </c>
      <c r="K5" s="24" t="s">
        <v>15</v>
      </c>
      <c r="L5" s="66" t="s">
        <v>12</v>
      </c>
      <c r="M5" s="47" t="s">
        <v>11</v>
      </c>
      <c r="N5" s="23" t="s">
        <v>14</v>
      </c>
      <c r="O5" s="24" t="s">
        <v>15</v>
      </c>
      <c r="P5" s="66" t="s">
        <v>12</v>
      </c>
      <c r="Q5" s="47" t="s">
        <v>11</v>
      </c>
      <c r="R5" s="23" t="s">
        <v>14</v>
      </c>
      <c r="S5" s="24" t="s">
        <v>15</v>
      </c>
      <c r="T5" s="66" t="s">
        <v>12</v>
      </c>
      <c r="U5" s="47" t="s">
        <v>11</v>
      </c>
      <c r="V5" s="23" t="s">
        <v>14</v>
      </c>
      <c r="W5" s="24" t="s">
        <v>15</v>
      </c>
      <c r="X5" s="66" t="s">
        <v>12</v>
      </c>
      <c r="Y5" s="47" t="s">
        <v>11</v>
      </c>
      <c r="Z5" s="23" t="s">
        <v>14</v>
      </c>
      <c r="AA5" s="24" t="s">
        <v>15</v>
      </c>
      <c r="AB5" s="66" t="s">
        <v>12</v>
      </c>
      <c r="AC5" s="47" t="s">
        <v>11</v>
      </c>
      <c r="AD5" s="23" t="s">
        <v>14</v>
      </c>
      <c r="AE5" s="24" t="s">
        <v>15</v>
      </c>
      <c r="AF5" s="66" t="s">
        <v>12</v>
      </c>
      <c r="AG5" s="47" t="s">
        <v>11</v>
      </c>
      <c r="AH5" s="23" t="s">
        <v>14</v>
      </c>
      <c r="AI5" s="24" t="s">
        <v>15</v>
      </c>
      <c r="AJ5" s="66" t="s">
        <v>12</v>
      </c>
      <c r="AK5" s="47" t="s">
        <v>11</v>
      </c>
      <c r="AL5" s="23" t="s">
        <v>14</v>
      </c>
      <c r="AM5" s="24" t="s">
        <v>15</v>
      </c>
    </row>
    <row r="6" spans="1:39" s="112" customFormat="1" ht="12.75">
      <c r="A6" s="110"/>
      <c r="B6" s="111"/>
      <c r="C6" s="113"/>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row>
    <row r="7" spans="1:2" ht="12.75">
      <c r="A7" s="160" t="s">
        <v>18</v>
      </c>
      <c r="B7" s="160"/>
    </row>
    <row r="8" ht="13.5" thickBot="1"/>
    <row r="9" spans="1:23" ht="19.5" customHeight="1" thickBot="1">
      <c r="A9" s="138" t="s">
        <v>4</v>
      </c>
      <c r="B9" s="133" t="s">
        <v>13</v>
      </c>
      <c r="C9" s="54" t="s">
        <v>0</v>
      </c>
      <c r="D9" s="5">
        <v>0.5</v>
      </c>
      <c r="E9" s="45">
        <f>ROUND($C$3*D9/100%/2.5,0)*2.5</f>
        <v>37.5</v>
      </c>
      <c r="F9" s="3">
        <v>5</v>
      </c>
      <c r="G9" s="4">
        <v>1</v>
      </c>
      <c r="H9" s="5">
        <v>0.6</v>
      </c>
      <c r="I9" s="45">
        <f>ROUND($C$3*H9/100%/2.5,0)*2.5</f>
        <v>45</v>
      </c>
      <c r="J9" s="3">
        <v>4</v>
      </c>
      <c r="K9" s="4">
        <v>2</v>
      </c>
      <c r="L9" s="2">
        <v>0.7</v>
      </c>
      <c r="M9" s="45">
        <f>ROUND($C$3*L9/100%/2.5,0)*2.5</f>
        <v>52.5</v>
      </c>
      <c r="N9" s="3">
        <v>3</v>
      </c>
      <c r="O9" s="4">
        <v>2</v>
      </c>
      <c r="P9" s="29">
        <v>0.75</v>
      </c>
      <c r="Q9" s="45">
        <f>ROUND($C$3*P9/100%/2.5,0)*2.5</f>
        <v>57.5</v>
      </c>
      <c r="R9" s="30">
        <v>3</v>
      </c>
      <c r="S9" s="31">
        <v>5</v>
      </c>
      <c r="U9" s="71">
        <f>F9*G9+J9*K9+N9*O9+R9*S9</f>
        <v>34</v>
      </c>
      <c r="W9" s="15" t="s">
        <v>24</v>
      </c>
    </row>
    <row r="10" spans="1:23" ht="19.5" customHeight="1">
      <c r="A10" s="138"/>
      <c r="B10" s="133"/>
      <c r="C10" s="55" t="s">
        <v>1</v>
      </c>
      <c r="D10" s="9">
        <v>0.5</v>
      </c>
      <c r="E10" s="39">
        <f>ROUND($C$2*D10/100%/2.5,0)*2.5</f>
        <v>50</v>
      </c>
      <c r="F10" s="7">
        <v>5</v>
      </c>
      <c r="G10" s="8">
        <v>1</v>
      </c>
      <c r="H10" s="9">
        <v>0.6</v>
      </c>
      <c r="I10" s="39">
        <f>ROUND($C$2*H10/100%/2.5,0)*2.5</f>
        <v>60</v>
      </c>
      <c r="J10" s="7">
        <v>5</v>
      </c>
      <c r="K10" s="8">
        <v>2</v>
      </c>
      <c r="L10" s="6">
        <v>0.7</v>
      </c>
      <c r="M10" s="39">
        <f>ROUND($C$2*L10/100%/2.5,0)*2.5</f>
        <v>70</v>
      </c>
      <c r="N10" s="7">
        <v>5</v>
      </c>
      <c r="O10" s="8">
        <v>5</v>
      </c>
      <c r="P10" s="32"/>
      <c r="Q10" s="34"/>
      <c r="R10" s="33"/>
      <c r="S10" s="33"/>
      <c r="U10" s="72">
        <f>F10*G10+J10*K10+N10*O10+R10*S10</f>
        <v>40</v>
      </c>
      <c r="W10" s="7">
        <f>SUM(U9:U11)</f>
        <v>100</v>
      </c>
    </row>
    <row r="11" spans="1:21" ht="19.5" customHeight="1" thickBot="1">
      <c r="A11" s="138"/>
      <c r="B11" s="133"/>
      <c r="C11" s="56" t="s">
        <v>0</v>
      </c>
      <c r="D11" s="13">
        <v>0.5</v>
      </c>
      <c r="E11" s="44">
        <f>ROUND($C$3*D11/100%/2.5,0)*2.5</f>
        <v>37.5</v>
      </c>
      <c r="F11" s="11">
        <v>5</v>
      </c>
      <c r="G11" s="12">
        <v>1</v>
      </c>
      <c r="H11" s="13">
        <v>0.6</v>
      </c>
      <c r="I11" s="44">
        <f>ROUND($C$3*H11/100%/2.5,0)*2.5</f>
        <v>45</v>
      </c>
      <c r="J11" s="11">
        <v>5</v>
      </c>
      <c r="K11" s="12">
        <v>1</v>
      </c>
      <c r="L11" s="10">
        <v>0.7</v>
      </c>
      <c r="M11" s="44">
        <f>ROUND($C$3*L11/100%/2.5,0)*2.5</f>
        <v>52.5</v>
      </c>
      <c r="N11" s="11">
        <v>4</v>
      </c>
      <c r="O11" s="12">
        <v>4</v>
      </c>
      <c r="P11" s="35"/>
      <c r="Q11" s="41"/>
      <c r="R11" s="36"/>
      <c r="S11" s="36"/>
      <c r="U11" s="73">
        <f>F11*G11+J11*K11+N11*O11+R11*S11</f>
        <v>26</v>
      </c>
    </row>
    <row r="12" spans="1:23" ht="19.5" customHeight="1">
      <c r="A12" s="138"/>
      <c r="B12" s="133" t="s">
        <v>16</v>
      </c>
      <c r="C12" s="54" t="s">
        <v>2</v>
      </c>
      <c r="D12" s="2">
        <v>0.5</v>
      </c>
      <c r="E12" s="46">
        <f>ROUND($C$4*D12/100%/2.5,0)*2.5</f>
        <v>50</v>
      </c>
      <c r="F12" s="30">
        <v>3</v>
      </c>
      <c r="G12" s="31">
        <v>1</v>
      </c>
      <c r="H12" s="40">
        <v>0.6</v>
      </c>
      <c r="I12" s="46">
        <f>ROUND($C$4*H12/100%/2.5,0)*2.5</f>
        <v>60</v>
      </c>
      <c r="J12" s="30">
        <v>3</v>
      </c>
      <c r="K12" s="31">
        <v>1</v>
      </c>
      <c r="L12" s="29">
        <v>0.7</v>
      </c>
      <c r="M12" s="46">
        <f>ROUND($C$4*L12/100%/2.5,0)*2.5</f>
        <v>70</v>
      </c>
      <c r="N12" s="30">
        <v>3</v>
      </c>
      <c r="O12" s="31">
        <v>2</v>
      </c>
      <c r="P12" s="29">
        <v>0.75</v>
      </c>
      <c r="Q12" s="46">
        <f>ROUND($C$4*P12/100%/2.5,0)*2.5</f>
        <v>75</v>
      </c>
      <c r="R12" s="3">
        <v>3</v>
      </c>
      <c r="S12" s="4">
        <v>4</v>
      </c>
      <c r="U12" s="7">
        <f>F12*G12+J12*K12+N12*O12+R12*S12</f>
        <v>24</v>
      </c>
      <c r="V12" s="51"/>
      <c r="W12" s="15" t="s">
        <v>24</v>
      </c>
    </row>
    <row r="13" spans="1:23" ht="19.5" customHeight="1" thickBot="1">
      <c r="A13" s="138"/>
      <c r="B13" s="133"/>
      <c r="C13" s="55" t="s">
        <v>3</v>
      </c>
      <c r="D13" s="6">
        <v>0.55</v>
      </c>
      <c r="E13" s="44">
        <f>ROUND($C$4*D13/100%/2.5,0)*2.5</f>
        <v>55</v>
      </c>
      <c r="F13" s="11">
        <v>4</v>
      </c>
      <c r="G13" s="12">
        <v>1</v>
      </c>
      <c r="H13" s="13">
        <v>0.65</v>
      </c>
      <c r="I13" s="44">
        <f>ROUND($C$4*H13/100%/2.5,0)*2.5</f>
        <v>65</v>
      </c>
      <c r="J13" s="11">
        <v>4</v>
      </c>
      <c r="K13" s="12">
        <v>1</v>
      </c>
      <c r="L13" s="10">
        <v>0.75</v>
      </c>
      <c r="M13" s="44">
        <f>ROUND($C$4*L13/100%/2.5,0)*2.5</f>
        <v>75</v>
      </c>
      <c r="N13" s="11">
        <v>4</v>
      </c>
      <c r="O13" s="12">
        <v>2</v>
      </c>
      <c r="P13" s="10">
        <v>0.85</v>
      </c>
      <c r="Q13" s="44">
        <f>ROUND($C$4*P13/100%/2.5,0)*2.5</f>
        <v>85</v>
      </c>
      <c r="R13" s="7">
        <v>3</v>
      </c>
      <c r="S13" s="8">
        <v>4</v>
      </c>
      <c r="U13" s="7">
        <f>F13*G13+J13*K13+N13*O13+R13*S13</f>
        <v>28</v>
      </c>
      <c r="V13" s="15"/>
      <c r="W13" s="64">
        <f>SUM(U12:U13)</f>
        <v>52</v>
      </c>
    </row>
    <row r="14" spans="1:43" ht="19.5" customHeight="1" thickBot="1">
      <c r="A14" s="138"/>
      <c r="B14" s="133" t="s">
        <v>17</v>
      </c>
      <c r="C14" s="54" t="s">
        <v>0</v>
      </c>
      <c r="D14" s="2">
        <v>0.5</v>
      </c>
      <c r="E14" s="45">
        <f>ROUND($C$3*D14/100%/2.5,0)*2.5</f>
        <v>37.5</v>
      </c>
      <c r="F14" s="3">
        <v>5</v>
      </c>
      <c r="G14" s="4">
        <v>1</v>
      </c>
      <c r="H14" s="5">
        <v>0.6</v>
      </c>
      <c r="I14" s="45">
        <f>ROUND($C$3*H14/100%/2.5,0)*2.5</f>
        <v>45</v>
      </c>
      <c r="J14" s="3">
        <v>5</v>
      </c>
      <c r="K14" s="4">
        <v>1</v>
      </c>
      <c r="L14" s="2">
        <v>0.7</v>
      </c>
      <c r="M14" s="45">
        <f>ROUND($C$3*L14/100%/2.5,0)*2.5</f>
        <v>52.5</v>
      </c>
      <c r="N14" s="3">
        <v>4</v>
      </c>
      <c r="O14" s="4">
        <v>1</v>
      </c>
      <c r="P14" s="2">
        <v>0.75</v>
      </c>
      <c r="Q14" s="45">
        <f>ROUND($C$3*P14/100%/2.5,0)*2.5</f>
        <v>57.5</v>
      </c>
      <c r="R14" s="3">
        <v>3</v>
      </c>
      <c r="S14" s="16">
        <v>2</v>
      </c>
      <c r="T14" s="22">
        <v>0.8</v>
      </c>
      <c r="U14" s="45">
        <f>ROUND($C$3*T14/100%/2.5,0)*2.5</f>
        <v>60</v>
      </c>
      <c r="V14" s="23">
        <v>2</v>
      </c>
      <c r="W14" s="24">
        <v>2</v>
      </c>
      <c r="X14" s="29">
        <v>0.75</v>
      </c>
      <c r="Y14" s="45">
        <f>ROUND($C$3*X14/100%/2.5,0)*2.5</f>
        <v>57.5</v>
      </c>
      <c r="Z14" s="30">
        <v>3</v>
      </c>
      <c r="AA14" s="31">
        <v>2</v>
      </c>
      <c r="AB14" s="29">
        <v>0.7</v>
      </c>
      <c r="AC14" s="45">
        <f>ROUND($C$3*AB14/100%/2.5,0)*2.5</f>
        <v>52.5</v>
      </c>
      <c r="AD14" s="30">
        <v>4</v>
      </c>
      <c r="AE14" s="31">
        <v>1</v>
      </c>
      <c r="AF14" s="29">
        <v>0.6</v>
      </c>
      <c r="AG14" s="45">
        <f>ROUND($C$3*AF14/100%/2.5,0)*2.5</f>
        <v>45</v>
      </c>
      <c r="AH14" s="30">
        <v>6</v>
      </c>
      <c r="AI14" s="31">
        <v>1</v>
      </c>
      <c r="AJ14" s="29">
        <v>0.5</v>
      </c>
      <c r="AK14" s="45">
        <f>ROUND($C$3*AJ14/100%/2.5,0)*2.5</f>
        <v>37.5</v>
      </c>
      <c r="AL14" s="30">
        <v>8</v>
      </c>
      <c r="AM14" s="31">
        <v>1</v>
      </c>
      <c r="AO14" s="7">
        <f>F14*G14+J14*K14+N14*O14+R14*S14+V14*W14+Z14*AA14+AD14*AE14+AH14*AI14+AL14*AM14</f>
        <v>48</v>
      </c>
      <c r="AP14" s="51"/>
      <c r="AQ14" s="15" t="s">
        <v>24</v>
      </c>
    </row>
    <row r="15" spans="1:43" ht="19.5" customHeight="1" thickBot="1">
      <c r="A15" s="138"/>
      <c r="B15" s="133"/>
      <c r="C15" s="56" t="s">
        <v>1</v>
      </c>
      <c r="D15" s="10">
        <v>0.5</v>
      </c>
      <c r="E15" s="44">
        <f>ROUND($C$2*D15/100%/2.5,0)*2.5</f>
        <v>50</v>
      </c>
      <c r="F15" s="11">
        <v>5</v>
      </c>
      <c r="G15" s="12">
        <v>1</v>
      </c>
      <c r="H15" s="13">
        <v>0.6</v>
      </c>
      <c r="I15" s="44">
        <f>ROUND($C$2*H15/100%/2.5,0)*2.5</f>
        <v>60</v>
      </c>
      <c r="J15" s="11">
        <v>4</v>
      </c>
      <c r="K15" s="12">
        <v>1</v>
      </c>
      <c r="L15" s="10">
        <v>0.7</v>
      </c>
      <c r="M15" s="44">
        <f>ROUND($C$2*L15/100%/2.5,0)*2.5</f>
        <v>70</v>
      </c>
      <c r="N15" s="11">
        <v>3</v>
      </c>
      <c r="O15" s="12">
        <v>2</v>
      </c>
      <c r="P15" s="10">
        <v>0.75</v>
      </c>
      <c r="Q15" s="44">
        <f>ROUND($C$2*P15/100%/2.5,0)*2.5</f>
        <v>75</v>
      </c>
      <c r="R15" s="11">
        <v>3</v>
      </c>
      <c r="S15" s="12">
        <v>5</v>
      </c>
      <c r="T15" s="32"/>
      <c r="U15" s="34"/>
      <c r="V15" s="33"/>
      <c r="W15" s="33"/>
      <c r="X15" s="34"/>
      <c r="Y15" s="34"/>
      <c r="Z15" s="33"/>
      <c r="AA15" s="33"/>
      <c r="AB15" s="34"/>
      <c r="AC15" s="34"/>
      <c r="AD15" s="33"/>
      <c r="AE15" s="33"/>
      <c r="AF15" s="34"/>
      <c r="AG15" s="34"/>
      <c r="AH15" s="33"/>
      <c r="AI15" s="33"/>
      <c r="AJ15" s="34"/>
      <c r="AK15" s="34"/>
      <c r="AL15" s="33"/>
      <c r="AM15" s="33"/>
      <c r="AO15" s="7">
        <f>F15*G15+J15*K15+N15*O15+R15*S15+V15*W15+Z15*AA15+AD15*AE15+AH15*AI15+AL15*AM15</f>
        <v>30</v>
      </c>
      <c r="AP15" s="15"/>
      <c r="AQ15" s="64">
        <f>SUM(AO14:AO15)</f>
        <v>78</v>
      </c>
    </row>
    <row r="16" ht="13.5" thickBot="1"/>
    <row r="17" spans="1:23" ht="19.5" customHeight="1">
      <c r="A17" s="138" t="s">
        <v>5</v>
      </c>
      <c r="B17" s="150" t="s">
        <v>13</v>
      </c>
      <c r="C17" s="54" t="s">
        <v>1</v>
      </c>
      <c r="D17" s="2">
        <v>0.5</v>
      </c>
      <c r="E17" s="45">
        <f>ROUND($C$2*D17/100%/2.5,0)*2.5</f>
        <v>50</v>
      </c>
      <c r="F17" s="3">
        <v>5</v>
      </c>
      <c r="G17" s="4">
        <v>1</v>
      </c>
      <c r="H17" s="5">
        <v>0.6</v>
      </c>
      <c r="I17" s="45">
        <f>ROUND($C$2*H17/100%/2.5,0)*2.5</f>
        <v>60</v>
      </c>
      <c r="J17" s="3">
        <v>4</v>
      </c>
      <c r="K17" s="4">
        <v>1</v>
      </c>
      <c r="L17" s="2">
        <v>0.7</v>
      </c>
      <c r="M17" s="45">
        <f>ROUND($C$2*L17/100%/2.5,0)*2.5</f>
        <v>70</v>
      </c>
      <c r="N17" s="3">
        <v>3</v>
      </c>
      <c r="O17" s="16">
        <v>2</v>
      </c>
      <c r="P17" s="2">
        <v>0.8</v>
      </c>
      <c r="Q17" s="46">
        <f>ROUND($C$2*P17/100%/2.5,0)*2.5</f>
        <v>80</v>
      </c>
      <c r="R17" s="3">
        <v>2</v>
      </c>
      <c r="S17" s="4">
        <v>5</v>
      </c>
      <c r="U17" s="71">
        <f aca="true" t="shared" si="0" ref="U17:U22">F17*G17+J17*K17+N17*O17+R17*S17</f>
        <v>25</v>
      </c>
      <c r="W17" s="15" t="s">
        <v>24</v>
      </c>
    </row>
    <row r="18" spans="1:23" ht="19.5" customHeight="1" thickBot="1">
      <c r="A18" s="138"/>
      <c r="B18" s="151"/>
      <c r="C18" s="55" t="s">
        <v>0</v>
      </c>
      <c r="D18" s="6">
        <v>0.5</v>
      </c>
      <c r="E18" s="48">
        <f>ROUND($C$3*D18/100%/2.5,0)*2.5</f>
        <v>37.5</v>
      </c>
      <c r="F18" s="7">
        <v>5</v>
      </c>
      <c r="G18" s="8">
        <v>1</v>
      </c>
      <c r="H18" s="9">
        <v>0.6</v>
      </c>
      <c r="I18" s="39">
        <f>ROUND($C$3*H18/100%/2.5,0)*2.5</f>
        <v>45</v>
      </c>
      <c r="J18" s="7">
        <v>4</v>
      </c>
      <c r="K18" s="8">
        <v>1</v>
      </c>
      <c r="L18" s="6">
        <v>0.7</v>
      </c>
      <c r="M18" s="48">
        <f>ROUND($C$3*L18/100%/2.5,0)*2.5</f>
        <v>52.5</v>
      </c>
      <c r="N18" s="7">
        <v>3</v>
      </c>
      <c r="O18" s="17">
        <v>2</v>
      </c>
      <c r="P18" s="117">
        <v>0.8</v>
      </c>
      <c r="Q18" s="44">
        <f>ROUND($C$3*P18/100%/2.5,0)*2.5</f>
        <v>60</v>
      </c>
      <c r="R18" s="118">
        <v>3</v>
      </c>
      <c r="S18" s="12">
        <v>6</v>
      </c>
      <c r="U18" s="72">
        <f t="shared" si="0"/>
        <v>33</v>
      </c>
      <c r="W18" s="7">
        <f>SUM(U17:U19)</f>
        <v>78</v>
      </c>
    </row>
    <row r="19" spans="1:21" ht="19.5" customHeight="1" thickBot="1">
      <c r="A19" s="138"/>
      <c r="B19" s="152"/>
      <c r="C19" s="56" t="s">
        <v>132</v>
      </c>
      <c r="D19" s="10">
        <v>0.45</v>
      </c>
      <c r="E19" s="48">
        <f>ROUND($C$2*D19/100%/2.5,0)*2.5</f>
        <v>45</v>
      </c>
      <c r="F19" s="11">
        <v>3</v>
      </c>
      <c r="G19" s="12">
        <v>2</v>
      </c>
      <c r="H19" s="13">
        <v>0.55</v>
      </c>
      <c r="I19" s="48">
        <f>ROUND($C$2*H19/100%/2.5,0)*2.5</f>
        <v>55</v>
      </c>
      <c r="J19" s="11">
        <v>3</v>
      </c>
      <c r="K19" s="12">
        <v>2</v>
      </c>
      <c r="L19" s="10">
        <v>0.6</v>
      </c>
      <c r="M19" s="48">
        <f>ROUND($C$2*L19/100%/2.5,0)*2.5</f>
        <v>60</v>
      </c>
      <c r="N19" s="11">
        <v>2</v>
      </c>
      <c r="O19" s="12">
        <v>4</v>
      </c>
      <c r="P19" s="28"/>
      <c r="Q19" s="14"/>
      <c r="R19" s="15"/>
      <c r="S19" s="15"/>
      <c r="U19" s="73">
        <f t="shared" si="0"/>
        <v>20</v>
      </c>
    </row>
    <row r="20" spans="1:23" ht="19.5" customHeight="1" thickBot="1">
      <c r="A20" s="138"/>
      <c r="B20" s="154" t="s">
        <v>16</v>
      </c>
      <c r="C20" s="54" t="s">
        <v>2</v>
      </c>
      <c r="D20" s="2">
        <v>0.5</v>
      </c>
      <c r="E20" s="45">
        <f>ROUND($C$4*D20/100%/2.5,0)*2.5</f>
        <v>50</v>
      </c>
      <c r="F20" s="3">
        <v>3</v>
      </c>
      <c r="G20" s="16">
        <v>1</v>
      </c>
      <c r="H20" s="2">
        <v>0.6</v>
      </c>
      <c r="I20" s="45">
        <f>ROUND($C$4*H20/100%/2.5,0)*2.5</f>
        <v>60</v>
      </c>
      <c r="J20" s="3">
        <v>3</v>
      </c>
      <c r="K20" s="4">
        <v>1</v>
      </c>
      <c r="L20" s="2">
        <v>0.7</v>
      </c>
      <c r="M20" s="45">
        <f>ROUND($C$4*L20/100%/2.5,0)*2.5</f>
        <v>70</v>
      </c>
      <c r="N20" s="3">
        <v>3</v>
      </c>
      <c r="O20" s="16">
        <v>2</v>
      </c>
      <c r="P20" s="22">
        <v>0.75</v>
      </c>
      <c r="Q20" s="47">
        <f>ROUND($C$4*P20/100%/2.5,0)*2.5</f>
        <v>75</v>
      </c>
      <c r="R20" s="23">
        <v>2</v>
      </c>
      <c r="S20" s="24">
        <v>4</v>
      </c>
      <c r="T20" s="15"/>
      <c r="U20" s="71">
        <f t="shared" si="0"/>
        <v>20</v>
      </c>
      <c r="W20" s="15" t="s">
        <v>24</v>
      </c>
    </row>
    <row r="21" spans="1:23" ht="19.5" customHeight="1" thickBot="1">
      <c r="A21" s="138"/>
      <c r="B21" s="155"/>
      <c r="C21" s="55" t="s">
        <v>0</v>
      </c>
      <c r="D21" s="6">
        <v>0.5</v>
      </c>
      <c r="E21" s="121">
        <f>ROUND($C$3*D21/100%/2.5,0)*2.5</f>
        <v>37.5</v>
      </c>
      <c r="F21" s="7">
        <v>6</v>
      </c>
      <c r="G21" s="17">
        <v>1</v>
      </c>
      <c r="H21" s="6">
        <v>0.6</v>
      </c>
      <c r="I21" s="121">
        <f>ROUND($C$3*H21/100%/2.5,0)*2.5</f>
        <v>45</v>
      </c>
      <c r="J21" s="7">
        <v>6</v>
      </c>
      <c r="K21" s="8">
        <v>2</v>
      </c>
      <c r="L21" s="6">
        <v>0.65</v>
      </c>
      <c r="M21" s="121">
        <f>ROUND($C$3*L21/100%/2.5,0)*2.5</f>
        <v>50</v>
      </c>
      <c r="N21" s="7">
        <v>6</v>
      </c>
      <c r="O21" s="8">
        <v>4</v>
      </c>
      <c r="P21" s="50"/>
      <c r="Q21" s="50"/>
      <c r="R21" s="51"/>
      <c r="S21" s="51"/>
      <c r="T21" s="51"/>
      <c r="U21" s="72">
        <f t="shared" si="0"/>
        <v>42</v>
      </c>
      <c r="W21" s="7">
        <f>SUM(U20:U22)</f>
        <v>94</v>
      </c>
    </row>
    <row r="22" spans="1:21" ht="19.5" customHeight="1" thickBot="1">
      <c r="A22" s="138"/>
      <c r="B22" s="158"/>
      <c r="C22" s="56" t="s">
        <v>3</v>
      </c>
      <c r="D22" s="10">
        <v>0.5</v>
      </c>
      <c r="E22" s="44">
        <f>ROUND($C$4*D22/100%/2.5,0)*2.5</f>
        <v>50</v>
      </c>
      <c r="F22" s="11">
        <v>4</v>
      </c>
      <c r="G22" s="18">
        <v>1</v>
      </c>
      <c r="H22" s="10">
        <v>0.6</v>
      </c>
      <c r="I22" s="44">
        <f>ROUND($C$4*H22/100%/2.5,0)*2.5</f>
        <v>60</v>
      </c>
      <c r="J22" s="11">
        <v>4</v>
      </c>
      <c r="K22" s="12">
        <v>1</v>
      </c>
      <c r="L22" s="10">
        <v>0.7</v>
      </c>
      <c r="M22" s="44">
        <f>ROUND($C$4*L22/100%/2.5,0)*2.5</f>
        <v>70</v>
      </c>
      <c r="N22" s="11">
        <v>4</v>
      </c>
      <c r="O22" s="12">
        <v>2</v>
      </c>
      <c r="P22" s="22">
        <v>0.8</v>
      </c>
      <c r="Q22" s="47">
        <f>ROUND($C$4*P22/100%/2.5,0)*2.5</f>
        <v>80</v>
      </c>
      <c r="R22" s="23">
        <v>4</v>
      </c>
      <c r="S22" s="24">
        <v>4</v>
      </c>
      <c r="U22" s="73">
        <f t="shared" si="0"/>
        <v>32</v>
      </c>
    </row>
    <row r="23" spans="1:39" ht="19.5" customHeight="1" thickBot="1">
      <c r="A23" s="138"/>
      <c r="B23" s="154" t="s">
        <v>17</v>
      </c>
      <c r="C23" s="54" t="s">
        <v>1</v>
      </c>
      <c r="D23" s="2">
        <v>0.5</v>
      </c>
      <c r="E23" s="45">
        <f>ROUND($C$2*D23/100%/2.5,0)*2.5</f>
        <v>50</v>
      </c>
      <c r="F23" s="3">
        <v>5</v>
      </c>
      <c r="G23" s="4">
        <v>1</v>
      </c>
      <c r="H23" s="2">
        <v>0.6</v>
      </c>
      <c r="I23" s="45">
        <f>ROUND($C$2*H23/100%/2.5,0)*2.5</f>
        <v>60</v>
      </c>
      <c r="J23" s="3">
        <v>4</v>
      </c>
      <c r="K23" s="4">
        <v>1</v>
      </c>
      <c r="L23" s="2">
        <v>0.7</v>
      </c>
      <c r="M23" s="45">
        <f>ROUND($C$2*L23/100%/2.5,0)*2.5</f>
        <v>70</v>
      </c>
      <c r="N23" s="3">
        <v>3</v>
      </c>
      <c r="O23" s="16">
        <v>2</v>
      </c>
      <c r="P23" s="2">
        <v>0.8</v>
      </c>
      <c r="Q23" s="45">
        <f>ROUND($C$2*P23/100%/2.5,0)*2.5</f>
        <v>80</v>
      </c>
      <c r="R23" s="3">
        <v>2</v>
      </c>
      <c r="S23" s="4">
        <v>5</v>
      </c>
      <c r="T23" s="14"/>
      <c r="U23" s="14"/>
      <c r="V23" s="15"/>
      <c r="W23" s="15"/>
      <c r="X23" s="14"/>
      <c r="Y23" s="14"/>
      <c r="Z23" s="15"/>
      <c r="AA23" s="15"/>
      <c r="AB23" s="14"/>
      <c r="AC23" s="14"/>
      <c r="AD23" s="15"/>
      <c r="AE23" s="15"/>
      <c r="AF23" s="14"/>
      <c r="AG23" s="7">
        <f>F23*G23+J23*K23+N23*O23+R23*S23+V23*W23+Z23*AA23+AD23*AE23</f>
        <v>25</v>
      </c>
      <c r="AH23" s="15"/>
      <c r="AI23" s="15" t="s">
        <v>24</v>
      </c>
      <c r="AJ23" s="14"/>
      <c r="AK23" s="14"/>
      <c r="AL23" s="15"/>
      <c r="AM23" s="15"/>
    </row>
    <row r="24" spans="1:39" ht="19.5" customHeight="1" thickBot="1">
      <c r="A24" s="138"/>
      <c r="B24" s="155"/>
      <c r="C24" s="55" t="s">
        <v>0</v>
      </c>
      <c r="D24" s="6">
        <v>0.5</v>
      </c>
      <c r="E24" s="48">
        <f>ROUND($C$3*D24/100%/2.5,0)*2.5</f>
        <v>37.5</v>
      </c>
      <c r="F24" s="7">
        <v>5</v>
      </c>
      <c r="G24" s="8">
        <v>1</v>
      </c>
      <c r="H24" s="6">
        <v>0.6</v>
      </c>
      <c r="I24" s="48">
        <f>ROUND($C$3*H24/100%/2.5,0)*2.5</f>
        <v>45</v>
      </c>
      <c r="J24" s="7">
        <v>4</v>
      </c>
      <c r="K24" s="8">
        <v>1</v>
      </c>
      <c r="L24" s="6">
        <v>0.7</v>
      </c>
      <c r="M24" s="48">
        <f>ROUND($C$3*L24/100%/2.5,0)*2.5</f>
        <v>52.5</v>
      </c>
      <c r="N24" s="7">
        <v>3</v>
      </c>
      <c r="O24" s="17">
        <v>2</v>
      </c>
      <c r="P24" s="19">
        <v>0.8</v>
      </c>
      <c r="Q24" s="39">
        <f>ROUND($C$3*P24/100%/2.5,0)*2.5</f>
        <v>60</v>
      </c>
      <c r="R24" s="20">
        <v>2</v>
      </c>
      <c r="S24" s="21">
        <v>2</v>
      </c>
      <c r="T24" s="37">
        <v>0.75</v>
      </c>
      <c r="U24" s="120">
        <f>ROUND($C$3*T24/100%/2.5,0)*2.5</f>
        <v>57.5</v>
      </c>
      <c r="V24" s="119">
        <v>3</v>
      </c>
      <c r="W24" s="24">
        <v>1</v>
      </c>
      <c r="X24" s="37">
        <v>0.65</v>
      </c>
      <c r="Y24" s="120">
        <f>ROUND($C$3*X24/100%/2.5,0)*2.5</f>
        <v>50</v>
      </c>
      <c r="Z24" s="119">
        <v>5</v>
      </c>
      <c r="AA24" s="24">
        <v>1</v>
      </c>
      <c r="AB24" s="37">
        <v>0.55</v>
      </c>
      <c r="AC24" s="120">
        <f>ROUND($C$3*AB24/100%/2.5,0)*2.5</f>
        <v>42.5</v>
      </c>
      <c r="AD24" s="119">
        <v>7</v>
      </c>
      <c r="AE24" s="24">
        <v>1</v>
      </c>
      <c r="AF24" s="14"/>
      <c r="AG24" s="7">
        <f>F24*G24+J24*K24+N24*O24+R24*S24+V24*W24+Z24*AA24+AD24*AE24</f>
        <v>34</v>
      </c>
      <c r="AH24" s="51"/>
      <c r="AI24" s="64">
        <f>SUM(AG23:AG25)</f>
        <v>85</v>
      </c>
      <c r="AJ24" s="14"/>
      <c r="AK24" s="14"/>
      <c r="AL24" s="15"/>
      <c r="AM24" s="15"/>
    </row>
    <row r="25" spans="1:39" ht="19.5" customHeight="1" thickBot="1">
      <c r="A25" s="138"/>
      <c r="B25" s="158"/>
      <c r="C25" s="56" t="s">
        <v>1</v>
      </c>
      <c r="D25" s="117">
        <v>0.5</v>
      </c>
      <c r="E25" s="44">
        <f>ROUND($C$2*D25/100%/2.5,0)*2.5</f>
        <v>50</v>
      </c>
      <c r="F25" s="118">
        <v>5</v>
      </c>
      <c r="G25" s="12">
        <v>1</v>
      </c>
      <c r="H25" s="117">
        <v>0.6</v>
      </c>
      <c r="I25" s="44">
        <f>ROUND($C$2*H25/100%/2.5,0)*2.5</f>
        <v>60</v>
      </c>
      <c r="J25" s="118">
        <v>5</v>
      </c>
      <c r="K25" s="12">
        <v>1</v>
      </c>
      <c r="L25" s="117">
        <v>0.7</v>
      </c>
      <c r="M25" s="44">
        <f>ROUND($C$2*L25/100%/2.5,0)*2.5</f>
        <v>70</v>
      </c>
      <c r="N25" s="118">
        <v>4</v>
      </c>
      <c r="O25" s="18">
        <v>4</v>
      </c>
      <c r="P25" s="32"/>
      <c r="Q25" s="34"/>
      <c r="R25" s="33"/>
      <c r="S25" s="33"/>
      <c r="T25" s="14"/>
      <c r="U25" s="14"/>
      <c r="V25" s="15"/>
      <c r="W25" s="15"/>
      <c r="X25" s="14"/>
      <c r="Y25" s="14"/>
      <c r="Z25" s="15"/>
      <c r="AA25" s="15"/>
      <c r="AB25" s="14"/>
      <c r="AC25" s="14"/>
      <c r="AD25" s="15"/>
      <c r="AE25" s="15"/>
      <c r="AF25" s="14"/>
      <c r="AG25" s="7">
        <f>F25*G25+J25*K25+N25*O25+R25*S25+V25*W25+Z25*AA25+AD25*AE25</f>
        <v>26</v>
      </c>
      <c r="AH25" s="15"/>
      <c r="AI25" s="15"/>
      <c r="AJ25" s="14"/>
      <c r="AK25" s="14"/>
      <c r="AL25" s="15"/>
      <c r="AM25" s="15"/>
    </row>
    <row r="26" ht="13.5" thickBot="1"/>
    <row r="27" spans="1:23" ht="19.5" customHeight="1">
      <c r="A27" s="138" t="s">
        <v>6</v>
      </c>
      <c r="B27" s="154" t="s">
        <v>13</v>
      </c>
      <c r="C27" s="54" t="s">
        <v>1</v>
      </c>
      <c r="D27" s="5">
        <v>0.55</v>
      </c>
      <c r="E27" s="45">
        <f>ROUND($C$2*D27/100%/2.5,0)*2.5</f>
        <v>55</v>
      </c>
      <c r="F27" s="3">
        <v>5</v>
      </c>
      <c r="G27" s="16">
        <v>1</v>
      </c>
      <c r="H27" s="2">
        <v>0.65</v>
      </c>
      <c r="I27" s="45">
        <f>ROUND($C$2*H27/100%/2.5,0)*2.5</f>
        <v>65</v>
      </c>
      <c r="J27" s="16">
        <v>4</v>
      </c>
      <c r="K27" s="4">
        <v>1</v>
      </c>
      <c r="L27" s="5">
        <v>0.75</v>
      </c>
      <c r="M27" s="45">
        <f>ROUND($C$2*L27/100%/2.5,0)*2.5</f>
        <v>75</v>
      </c>
      <c r="N27" s="3">
        <v>3</v>
      </c>
      <c r="O27" s="16">
        <v>2</v>
      </c>
      <c r="P27" s="2">
        <v>0.85</v>
      </c>
      <c r="Q27" s="45">
        <f>ROUND($C$2*P27/100%/2.5,0)*2.5</f>
        <v>85</v>
      </c>
      <c r="R27" s="3">
        <v>2</v>
      </c>
      <c r="S27" s="4">
        <v>4</v>
      </c>
      <c r="U27" s="71">
        <f>F27*G27+J27*K27+N27*O27+R27*S27</f>
        <v>23</v>
      </c>
      <c r="W27" s="15" t="s">
        <v>24</v>
      </c>
    </row>
    <row r="28" spans="1:23" ht="19.5" customHeight="1">
      <c r="A28" s="138"/>
      <c r="B28" s="155"/>
      <c r="C28" s="55" t="s">
        <v>0</v>
      </c>
      <c r="D28" s="6">
        <v>0.5</v>
      </c>
      <c r="E28" s="39">
        <f>ROUND($C$3*D28/100%/2.5,0)*2.5</f>
        <v>37.5</v>
      </c>
      <c r="F28" s="7">
        <v>5</v>
      </c>
      <c r="G28" s="17">
        <v>1</v>
      </c>
      <c r="H28" s="6">
        <v>0.6</v>
      </c>
      <c r="I28" s="39">
        <f>ROUND($C$3*H28/100%/2.5,0)*2.5</f>
        <v>45</v>
      </c>
      <c r="J28" s="7">
        <v>4</v>
      </c>
      <c r="K28" s="27">
        <v>1</v>
      </c>
      <c r="L28" s="9">
        <v>0.7</v>
      </c>
      <c r="M28" s="39">
        <f>ROUND($C$3*L28/100%/2.5,0)*2.5</f>
        <v>52.5</v>
      </c>
      <c r="N28" s="7">
        <v>3</v>
      </c>
      <c r="O28" s="17">
        <v>2</v>
      </c>
      <c r="P28" s="6">
        <v>0.8</v>
      </c>
      <c r="Q28" s="39">
        <f>ROUND($C$3*P28/100%/2.5,0)*2.5</f>
        <v>60</v>
      </c>
      <c r="R28" s="7">
        <v>3</v>
      </c>
      <c r="S28" s="8">
        <v>6</v>
      </c>
      <c r="U28" s="72">
        <f>F28*G28+J28*K28+N28*O28+R28*S28</f>
        <v>33</v>
      </c>
      <c r="W28" s="7">
        <f>SUM(U27:U29)</f>
        <v>77</v>
      </c>
    </row>
    <row r="29" spans="1:39" ht="19.5" customHeight="1" thickBot="1">
      <c r="A29" s="138"/>
      <c r="B29" s="158"/>
      <c r="C29" s="56" t="s">
        <v>1</v>
      </c>
      <c r="D29" s="13">
        <v>0.5</v>
      </c>
      <c r="E29" s="44">
        <f>ROUND($C$2*D29/100%/2.5,0)*2.5</f>
        <v>50</v>
      </c>
      <c r="F29" s="11">
        <v>3</v>
      </c>
      <c r="G29" s="18">
        <v>1</v>
      </c>
      <c r="H29" s="10">
        <v>0.6</v>
      </c>
      <c r="I29" s="44">
        <f>ROUND($C$2*H29/100%/2.5,0)*2.5</f>
        <v>60</v>
      </c>
      <c r="J29" s="11">
        <v>3</v>
      </c>
      <c r="K29" s="12">
        <v>1</v>
      </c>
      <c r="L29" s="13">
        <v>0.7</v>
      </c>
      <c r="M29" s="44">
        <f>ROUND($C$2*L29/100%/2.5,0)*2.5</f>
        <v>70</v>
      </c>
      <c r="N29" s="11">
        <v>3</v>
      </c>
      <c r="O29" s="18">
        <v>1</v>
      </c>
      <c r="P29" s="10">
        <v>0.8</v>
      </c>
      <c r="Q29" s="44">
        <f>ROUND($C$2*P29/100%/2.5,0)*2.5</f>
        <v>80</v>
      </c>
      <c r="R29" s="11">
        <v>3</v>
      </c>
      <c r="S29" s="12">
        <v>4</v>
      </c>
      <c r="T29" s="14"/>
      <c r="U29" s="73">
        <f>F29*G29+J29*K29+N29*O29+R29*S29</f>
        <v>21</v>
      </c>
      <c r="X29" s="14"/>
      <c r="Y29" s="14"/>
      <c r="Z29" s="15"/>
      <c r="AA29" s="15"/>
      <c r="AB29" s="14"/>
      <c r="AC29" s="14"/>
      <c r="AD29" s="15"/>
      <c r="AE29" s="15"/>
      <c r="AF29" s="14"/>
      <c r="AG29" s="14"/>
      <c r="AH29" s="15"/>
      <c r="AI29" s="15"/>
      <c r="AJ29" s="14"/>
      <c r="AK29" s="14"/>
      <c r="AL29" s="15"/>
      <c r="AM29" s="15"/>
    </row>
    <row r="30" spans="1:31" ht="19.5" customHeight="1" thickBot="1">
      <c r="A30" s="138"/>
      <c r="B30" s="150" t="s">
        <v>16</v>
      </c>
      <c r="C30" s="54" t="s">
        <v>7</v>
      </c>
      <c r="D30" s="2">
        <v>0.5</v>
      </c>
      <c r="E30" s="48">
        <f>ROUND($C$4*D30/100%/2.5,0)*2.5</f>
        <v>50</v>
      </c>
      <c r="F30" s="30">
        <v>3</v>
      </c>
      <c r="G30" s="49">
        <v>2</v>
      </c>
      <c r="H30" s="29">
        <v>0.6</v>
      </c>
      <c r="I30" s="48">
        <f>ROUND($C$4*H30/100%/2.5,0)*2.5</f>
        <v>60</v>
      </c>
      <c r="J30" s="30">
        <v>3</v>
      </c>
      <c r="K30" s="31">
        <v>2</v>
      </c>
      <c r="L30" s="29">
        <v>0.65</v>
      </c>
      <c r="M30" s="48">
        <f>ROUND($C$4*L30/100%/2.5,0)*2.5</f>
        <v>65</v>
      </c>
      <c r="N30" s="30">
        <v>2</v>
      </c>
      <c r="O30" s="4">
        <v>4</v>
      </c>
      <c r="P30" s="37"/>
      <c r="Q30" s="42"/>
      <c r="R30" s="38"/>
      <c r="S30" s="38"/>
      <c r="AC30" s="71">
        <f>F30*G30+J30*K30+N30*O30+R30*S30+V30*W30+Z30*AA30</f>
        <v>20</v>
      </c>
      <c r="AE30" s="15" t="s">
        <v>24</v>
      </c>
    </row>
    <row r="31" spans="1:31" ht="19.5" customHeight="1" thickBot="1">
      <c r="A31" s="138"/>
      <c r="B31" s="151"/>
      <c r="C31" s="55" t="s">
        <v>0</v>
      </c>
      <c r="D31" s="6">
        <v>0.5</v>
      </c>
      <c r="E31" s="39">
        <f>ROUND($C$3*D31/100%/2.5,0)*2.5</f>
        <v>37.5</v>
      </c>
      <c r="F31" s="7">
        <v>5</v>
      </c>
      <c r="G31" s="17">
        <v>1</v>
      </c>
      <c r="H31" s="6">
        <v>0.6</v>
      </c>
      <c r="I31" s="39">
        <f>ROUND($C$3*H31/100%/2.5,0)*2.5</f>
        <v>45</v>
      </c>
      <c r="J31" s="7">
        <v>4</v>
      </c>
      <c r="K31" s="8">
        <v>1</v>
      </c>
      <c r="L31" s="6">
        <v>0.7</v>
      </c>
      <c r="M31" s="39">
        <f>ROUND($C$3*L31/100%/2.5,0)*2.5</f>
        <v>52.5</v>
      </c>
      <c r="N31" s="7">
        <v>3</v>
      </c>
      <c r="O31" s="8">
        <v>2</v>
      </c>
      <c r="P31" s="25">
        <v>0.8</v>
      </c>
      <c r="Q31" s="39">
        <f>ROUND($C$3*P31/100%/2.5,0)*2.5</f>
        <v>60</v>
      </c>
      <c r="R31" s="26">
        <v>3</v>
      </c>
      <c r="S31" s="27">
        <v>2</v>
      </c>
      <c r="T31" s="22">
        <v>0.85</v>
      </c>
      <c r="U31" s="47">
        <f>ROUND($C$3*T31/100%/2.5,0)*2.5</f>
        <v>65</v>
      </c>
      <c r="V31" s="23">
        <v>2</v>
      </c>
      <c r="W31" s="24">
        <v>2</v>
      </c>
      <c r="X31" s="22">
        <v>0.8</v>
      </c>
      <c r="Y31" s="47">
        <f>ROUND($C$3*X31/100%/2.5,0)*2.5</f>
        <v>60</v>
      </c>
      <c r="Z31" s="23">
        <v>3</v>
      </c>
      <c r="AA31" s="24">
        <v>2</v>
      </c>
      <c r="AC31" s="72">
        <f>F31*G31+J31*K31+N31*O31+R31*S31+V31*W31+Z31*AA31</f>
        <v>31</v>
      </c>
      <c r="AE31" s="7">
        <f>SUM(AC30:AC32)</f>
        <v>75</v>
      </c>
    </row>
    <row r="32" spans="1:29" ht="19.5" customHeight="1" thickBot="1">
      <c r="A32" s="138"/>
      <c r="B32" s="152"/>
      <c r="C32" s="56" t="s">
        <v>3</v>
      </c>
      <c r="D32" s="10">
        <v>0.6</v>
      </c>
      <c r="E32" s="44">
        <f>ROUND($C$4*D32/100%/2.5,0)*2.5</f>
        <v>60</v>
      </c>
      <c r="F32" s="11">
        <v>4</v>
      </c>
      <c r="G32" s="18">
        <v>1</v>
      </c>
      <c r="H32" s="10">
        <v>0.7</v>
      </c>
      <c r="I32" s="44">
        <f>ROUND($C$4*H32/100%/2.5,0)*2.5</f>
        <v>70</v>
      </c>
      <c r="J32" s="11">
        <v>4</v>
      </c>
      <c r="K32" s="12">
        <v>2</v>
      </c>
      <c r="L32" s="10">
        <v>0.8</v>
      </c>
      <c r="M32" s="44">
        <f>ROUND($C$4*L32/100%/2.5,0)*2.5</f>
        <v>80</v>
      </c>
      <c r="N32" s="11">
        <v>3</v>
      </c>
      <c r="O32" s="12">
        <v>2</v>
      </c>
      <c r="P32" s="10">
        <v>0.9</v>
      </c>
      <c r="Q32" s="44">
        <f>ROUND($C$4*P32/100%/2.5,0)*2.5</f>
        <v>90</v>
      </c>
      <c r="R32" s="11">
        <v>2</v>
      </c>
      <c r="S32" s="12">
        <v>3</v>
      </c>
      <c r="AC32" s="73">
        <f>F32*G32+J32*K32+N32*O32+R32*S32+V32*W32+Z32*AA32</f>
        <v>24</v>
      </c>
    </row>
    <row r="33" spans="1:39" ht="19.5" customHeight="1">
      <c r="A33" s="138"/>
      <c r="B33" s="150" t="s">
        <v>17</v>
      </c>
      <c r="C33" s="54" t="s">
        <v>1</v>
      </c>
      <c r="D33" s="2">
        <v>0.5</v>
      </c>
      <c r="E33" s="45">
        <f>ROUND($C$2*D33/100%/2.5,0)*2.5</f>
        <v>50</v>
      </c>
      <c r="F33" s="3">
        <v>5</v>
      </c>
      <c r="G33" s="4">
        <v>1</v>
      </c>
      <c r="H33" s="2">
        <v>0.6</v>
      </c>
      <c r="I33" s="45">
        <f>ROUND($C$2*H33/100%/2.5,0)*2.5</f>
        <v>60</v>
      </c>
      <c r="J33" s="3">
        <v>4</v>
      </c>
      <c r="K33" s="4">
        <v>1</v>
      </c>
      <c r="L33" s="2">
        <v>0.7</v>
      </c>
      <c r="M33" s="45">
        <f>ROUND($C$2*L33/100%/2.5,0)*2.5</f>
        <v>70</v>
      </c>
      <c r="N33" s="3">
        <v>3</v>
      </c>
      <c r="O33" s="4">
        <v>2</v>
      </c>
      <c r="P33" s="2">
        <v>0.8</v>
      </c>
      <c r="Q33" s="45">
        <f>ROUND($C$2*P33/100%/2.5,0)*2.5</f>
        <v>80</v>
      </c>
      <c r="R33" s="3">
        <v>3</v>
      </c>
      <c r="S33" s="4">
        <v>6</v>
      </c>
      <c r="T33" s="14"/>
      <c r="U33" s="7">
        <f>F33*G33+J33*K33+N33*O33+R33*S33</f>
        <v>33</v>
      </c>
      <c r="V33" s="51"/>
      <c r="W33" s="15" t="s">
        <v>24</v>
      </c>
      <c r="X33" s="14"/>
      <c r="Y33" s="14"/>
      <c r="Z33" s="15"/>
      <c r="AA33" s="15"/>
      <c r="AB33" s="14"/>
      <c r="AC33" s="14"/>
      <c r="AD33" s="15"/>
      <c r="AE33" s="15"/>
      <c r="AF33" s="14"/>
      <c r="AG33" s="14"/>
      <c r="AH33" s="15"/>
      <c r="AI33" s="15"/>
      <c r="AJ33" s="14"/>
      <c r="AK33" s="14"/>
      <c r="AL33" s="15"/>
      <c r="AM33" s="15"/>
    </row>
    <row r="34" spans="1:39" ht="19.5" customHeight="1" thickBot="1">
      <c r="A34" s="138"/>
      <c r="B34" s="152"/>
      <c r="C34" s="56" t="s">
        <v>0</v>
      </c>
      <c r="D34" s="10">
        <v>0.5</v>
      </c>
      <c r="E34" s="44">
        <f>ROUND($C$3*D34/100%/2.5,0)*2.5</f>
        <v>37.5</v>
      </c>
      <c r="F34" s="11">
        <v>5</v>
      </c>
      <c r="G34" s="12">
        <v>1</v>
      </c>
      <c r="H34" s="10">
        <v>0.6</v>
      </c>
      <c r="I34" s="44">
        <f>ROUND($C$3*H34/100%/2.5,0)*2.5</f>
        <v>45</v>
      </c>
      <c r="J34" s="11">
        <v>4</v>
      </c>
      <c r="K34" s="12">
        <v>1</v>
      </c>
      <c r="L34" s="10">
        <v>0.7</v>
      </c>
      <c r="M34" s="44">
        <f>ROUND($C$3*L34/100%/2.5,0)*2.5</f>
        <v>52.5</v>
      </c>
      <c r="N34" s="11">
        <v>3</v>
      </c>
      <c r="O34" s="12">
        <v>2</v>
      </c>
      <c r="P34" s="10">
        <v>0.8</v>
      </c>
      <c r="Q34" s="44">
        <f>ROUND($C$3*P34/100%/2.5,0)*2.5</f>
        <v>60</v>
      </c>
      <c r="R34" s="11">
        <v>3</v>
      </c>
      <c r="S34" s="12">
        <v>7</v>
      </c>
      <c r="T34" s="28"/>
      <c r="U34" s="7">
        <f>F34*G34+J34*K34+N34*O34+R34*S34</f>
        <v>36</v>
      </c>
      <c r="V34" s="15"/>
      <c r="W34" s="64">
        <f>SUM(U33:U34)</f>
        <v>69</v>
      </c>
      <c r="X34" s="14"/>
      <c r="Y34" s="14"/>
      <c r="Z34" s="15"/>
      <c r="AA34" s="15"/>
      <c r="AB34" s="14"/>
      <c r="AC34" s="14"/>
      <c r="AD34" s="15"/>
      <c r="AE34" s="15"/>
      <c r="AF34" s="14"/>
      <c r="AG34" s="14"/>
      <c r="AH34" s="15"/>
      <c r="AI34" s="15"/>
      <c r="AJ34" s="14"/>
      <c r="AK34" s="14"/>
      <c r="AL34" s="15"/>
      <c r="AM34" s="15"/>
    </row>
    <row r="35" ht="13.5" thickBot="1"/>
    <row r="36" spans="1:27" ht="19.5" customHeight="1" thickBot="1">
      <c r="A36" s="138" t="s">
        <v>8</v>
      </c>
      <c r="B36" s="150" t="s">
        <v>13</v>
      </c>
      <c r="C36" s="54" t="s">
        <v>1</v>
      </c>
      <c r="D36" s="2">
        <v>0.5</v>
      </c>
      <c r="E36" s="45">
        <f>ROUND($C$2*D36/100%/2.5,0)*2.5</f>
        <v>50</v>
      </c>
      <c r="F36" s="3">
        <v>5</v>
      </c>
      <c r="G36" s="4">
        <v>1</v>
      </c>
      <c r="H36" s="5">
        <v>0.6</v>
      </c>
      <c r="I36" s="45">
        <f>ROUND($C$2*H36/100%/2.5,0)*2.5</f>
        <v>60</v>
      </c>
      <c r="J36" s="3">
        <v>4</v>
      </c>
      <c r="K36" s="16">
        <v>1</v>
      </c>
      <c r="L36" s="2">
        <v>0.7</v>
      </c>
      <c r="M36" s="45">
        <f>ROUND($C$2*L36/100%/2.5,0)*2.5</f>
        <v>70</v>
      </c>
      <c r="N36" s="3">
        <v>3</v>
      </c>
      <c r="O36" s="4">
        <v>2</v>
      </c>
      <c r="P36" s="22">
        <v>0.8</v>
      </c>
      <c r="Q36" s="47">
        <f>ROUND($C$2*P36/100%/2.5,0)*2.5</f>
        <v>80</v>
      </c>
      <c r="R36" s="23">
        <v>3</v>
      </c>
      <c r="S36" s="24">
        <v>5</v>
      </c>
      <c r="Y36" s="7">
        <f>F36*G36+J36*K36+N36*O36+R36*S36</f>
        <v>30</v>
      </c>
      <c r="AA36" s="15" t="s">
        <v>24</v>
      </c>
    </row>
    <row r="37" spans="1:27" ht="19.5" customHeight="1">
      <c r="A37" s="138"/>
      <c r="B37" s="151"/>
      <c r="C37" s="55" t="s">
        <v>0</v>
      </c>
      <c r="D37" s="6">
        <v>0.55</v>
      </c>
      <c r="E37" s="39">
        <f>$C$3*D37/100%</f>
        <v>41.25</v>
      </c>
      <c r="F37" s="7">
        <v>5</v>
      </c>
      <c r="G37" s="8">
        <v>1</v>
      </c>
      <c r="H37" s="9">
        <v>0.65</v>
      </c>
      <c r="I37" s="39">
        <f>$C$3*H37/100%</f>
        <v>48.75</v>
      </c>
      <c r="J37" s="7">
        <v>5</v>
      </c>
      <c r="K37" s="17">
        <v>1</v>
      </c>
      <c r="L37" s="6">
        <v>0.75</v>
      </c>
      <c r="M37" s="39">
        <f>$C$3*L37/100%</f>
        <v>56.25</v>
      </c>
      <c r="N37" s="7">
        <v>4</v>
      </c>
      <c r="O37" s="8">
        <v>5</v>
      </c>
      <c r="P37" s="50"/>
      <c r="Q37" s="51"/>
      <c r="R37" s="51"/>
      <c r="S37" s="51"/>
      <c r="Y37" s="7">
        <f>F37*G37+J37*K37+N37*O37</f>
        <v>30</v>
      </c>
      <c r="AA37" s="7">
        <f>SUM(Y36:Y38)</f>
        <v>87</v>
      </c>
    </row>
    <row r="38" spans="1:29" ht="19.5" customHeight="1" thickBot="1">
      <c r="A38" s="138"/>
      <c r="B38" s="152"/>
      <c r="C38" s="56" t="s">
        <v>132</v>
      </c>
      <c r="D38" s="10">
        <v>0.4</v>
      </c>
      <c r="E38" s="44">
        <f>ROUND($C$2*D38/100%/2.5,0)*2.5</f>
        <v>40</v>
      </c>
      <c r="F38" s="11">
        <v>5</v>
      </c>
      <c r="G38" s="12">
        <v>2</v>
      </c>
      <c r="H38" s="13">
        <v>0.5</v>
      </c>
      <c r="I38" s="44">
        <f>ROUND($C$2*H38/100%/2.5,0)*2.5</f>
        <v>50</v>
      </c>
      <c r="J38" s="11">
        <v>4</v>
      </c>
      <c r="K38" s="18">
        <v>2</v>
      </c>
      <c r="L38" s="10">
        <v>0.6</v>
      </c>
      <c r="M38" s="44">
        <f>ROUND($C$2*L38/100%/2.5,0)*2.5</f>
        <v>60</v>
      </c>
      <c r="N38" s="11">
        <v>3</v>
      </c>
      <c r="O38" s="12">
        <v>3</v>
      </c>
      <c r="P38" s="41"/>
      <c r="Q38" s="41"/>
      <c r="R38" s="36"/>
      <c r="S38" s="36"/>
      <c r="Y38" s="7">
        <f>F38*G38+J38*K38+N38*O38</f>
        <v>27</v>
      </c>
      <c r="AC38" s="15"/>
    </row>
    <row r="39" spans="1:31" ht="19.5" customHeight="1">
      <c r="A39" s="138"/>
      <c r="B39" s="154" t="s">
        <v>16</v>
      </c>
      <c r="C39" s="55" t="s">
        <v>0</v>
      </c>
      <c r="D39" s="2">
        <v>0.5</v>
      </c>
      <c r="E39" s="43">
        <f>$C$3*D39/100%</f>
        <v>37.5</v>
      </c>
      <c r="F39" s="3">
        <v>5</v>
      </c>
      <c r="G39" s="16">
        <v>1</v>
      </c>
      <c r="H39" s="2">
        <v>0.6</v>
      </c>
      <c r="I39" s="43">
        <f>$C$3*H39/100%</f>
        <v>45</v>
      </c>
      <c r="J39" s="3">
        <v>4</v>
      </c>
      <c r="K39" s="4">
        <v>1</v>
      </c>
      <c r="L39" s="2">
        <v>0.7</v>
      </c>
      <c r="M39" s="43">
        <f>$C$3*L39/100%</f>
        <v>52.5</v>
      </c>
      <c r="N39" s="3">
        <v>3</v>
      </c>
      <c r="O39" s="4">
        <v>2</v>
      </c>
      <c r="P39" s="2">
        <v>0.8</v>
      </c>
      <c r="Q39" s="43">
        <f>$C$3*P39/100%</f>
        <v>60</v>
      </c>
      <c r="R39" s="3">
        <v>3</v>
      </c>
      <c r="S39" s="4">
        <v>2</v>
      </c>
      <c r="T39" s="29">
        <v>0.85</v>
      </c>
      <c r="U39" s="80">
        <f>$C$3*T39/100%</f>
        <v>63.75</v>
      </c>
      <c r="V39" s="30">
        <v>2</v>
      </c>
      <c r="W39" s="31">
        <v>3</v>
      </c>
      <c r="AC39" s="71">
        <f>F39*G39+J39*K39+N39*O39+R39*S39+V39*W39</f>
        <v>27</v>
      </c>
      <c r="AE39" s="15" t="s">
        <v>24</v>
      </c>
    </row>
    <row r="40" spans="1:31" ht="19.5" customHeight="1" thickBot="1">
      <c r="A40" s="138"/>
      <c r="B40" s="155"/>
      <c r="C40" s="55" t="s">
        <v>9</v>
      </c>
      <c r="D40" s="6">
        <v>0.5</v>
      </c>
      <c r="E40" s="39">
        <f>$C$4*D40/100%</f>
        <v>50</v>
      </c>
      <c r="F40" s="7">
        <v>3</v>
      </c>
      <c r="G40" s="17">
        <v>1</v>
      </c>
      <c r="H40" s="6">
        <v>0.6</v>
      </c>
      <c r="I40" s="39">
        <f>$C$4*H40/100%</f>
        <v>60</v>
      </c>
      <c r="J40" s="7">
        <v>3</v>
      </c>
      <c r="K40" s="8">
        <v>1</v>
      </c>
      <c r="L40" s="6">
        <v>0.7</v>
      </c>
      <c r="M40" s="39">
        <f>$C$4*L40/100%</f>
        <v>70</v>
      </c>
      <c r="N40" s="7">
        <v>3</v>
      </c>
      <c r="O40" s="8">
        <v>2</v>
      </c>
      <c r="P40" s="19">
        <v>0.8</v>
      </c>
      <c r="Q40" s="39">
        <f>$C$4*P40/100%</f>
        <v>80</v>
      </c>
      <c r="R40" s="20">
        <v>3</v>
      </c>
      <c r="S40" s="21">
        <v>2</v>
      </c>
      <c r="T40" s="10">
        <v>0.85</v>
      </c>
      <c r="U40" s="44">
        <f>$C$4*T40/100%</f>
        <v>85</v>
      </c>
      <c r="V40" s="11">
        <v>2</v>
      </c>
      <c r="W40" s="12">
        <v>3</v>
      </c>
      <c r="X40" s="6">
        <v>0.8</v>
      </c>
      <c r="Y40" s="39">
        <f>$C$4*X40/100%</f>
        <v>80</v>
      </c>
      <c r="Z40" s="7">
        <v>3</v>
      </c>
      <c r="AA40" s="8">
        <v>2</v>
      </c>
      <c r="AC40" s="72">
        <f>F40*G40+J40*K40+N40*O40+R40*S40+V40*W40+Z40*AA40</f>
        <v>30</v>
      </c>
      <c r="AE40" s="7">
        <f>SUM(AC39:AC41)</f>
        <v>87</v>
      </c>
    </row>
    <row r="41" spans="1:42" ht="19.5" customHeight="1" thickBot="1">
      <c r="A41" s="138"/>
      <c r="B41" s="158"/>
      <c r="C41" s="56" t="s">
        <v>0</v>
      </c>
      <c r="D41" s="10">
        <v>0.5</v>
      </c>
      <c r="E41" s="44">
        <f>$C$3*D41/100%</f>
        <v>37.5</v>
      </c>
      <c r="F41" s="11">
        <v>5</v>
      </c>
      <c r="G41" s="18">
        <v>1</v>
      </c>
      <c r="H41" s="10">
        <v>0.6</v>
      </c>
      <c r="I41" s="44">
        <f>$C$3*H41/100%</f>
        <v>45</v>
      </c>
      <c r="J41" s="11">
        <v>5</v>
      </c>
      <c r="K41" s="12">
        <v>1</v>
      </c>
      <c r="L41" s="10">
        <v>0.7</v>
      </c>
      <c r="M41" s="44">
        <f>$C$3*L41/100%</f>
        <v>52.5</v>
      </c>
      <c r="N41" s="11">
        <v>5</v>
      </c>
      <c r="O41" s="12">
        <v>4</v>
      </c>
      <c r="P41" s="37"/>
      <c r="Q41" s="42"/>
      <c r="R41" s="38"/>
      <c r="S41" s="38"/>
      <c r="AC41" s="73">
        <f>F41*G41+J41*K41+N41*O41</f>
        <v>30</v>
      </c>
      <c r="AO41" s="15"/>
      <c r="AP41" s="15"/>
    </row>
    <row r="42" spans="1:43" ht="19.5" customHeight="1" thickBot="1">
      <c r="A42" s="138"/>
      <c r="B42" s="159" t="s">
        <v>17</v>
      </c>
      <c r="C42" s="54" t="s">
        <v>1</v>
      </c>
      <c r="D42" s="2">
        <v>0.5</v>
      </c>
      <c r="E42" s="45">
        <f>ROUND($C$2*D42/100%/2.5,0)*2.5</f>
        <v>50</v>
      </c>
      <c r="F42" s="3">
        <v>5</v>
      </c>
      <c r="G42" s="4">
        <v>1</v>
      </c>
      <c r="H42" s="2">
        <v>0.6</v>
      </c>
      <c r="I42" s="45">
        <f>ROUND($C$2*H42/100%/2.5,0)*2.5</f>
        <v>60</v>
      </c>
      <c r="J42" s="3">
        <v>4</v>
      </c>
      <c r="K42" s="4">
        <v>1</v>
      </c>
      <c r="L42" s="2">
        <v>0.7</v>
      </c>
      <c r="M42" s="45">
        <f>ROUND($C$2*L42/100%/2.5,0)*2.5</f>
        <v>70</v>
      </c>
      <c r="N42" s="3">
        <v>3</v>
      </c>
      <c r="O42" s="16">
        <v>2</v>
      </c>
      <c r="P42" s="2">
        <v>0.8</v>
      </c>
      <c r="Q42" s="45">
        <f>ROUND($C$2*P42/100%/2.5,0)*2.5</f>
        <v>80</v>
      </c>
      <c r="R42" s="3">
        <v>3</v>
      </c>
      <c r="S42" s="4">
        <v>6</v>
      </c>
      <c r="T42" s="14"/>
      <c r="U42" s="14"/>
      <c r="V42" s="15"/>
      <c r="W42" s="15"/>
      <c r="X42" s="14"/>
      <c r="Y42" s="14"/>
      <c r="Z42" s="15"/>
      <c r="AA42" s="15"/>
      <c r="AB42" s="14"/>
      <c r="AC42" s="14"/>
      <c r="AD42" s="15"/>
      <c r="AE42" s="15"/>
      <c r="AF42" s="14"/>
      <c r="AG42" s="14"/>
      <c r="AH42" s="15"/>
      <c r="AI42" s="15"/>
      <c r="AJ42" s="14"/>
      <c r="AK42" s="14"/>
      <c r="AL42" s="15"/>
      <c r="AM42" s="15"/>
      <c r="AO42" s="7">
        <f>F42*G42+J42*K42+N42*O42+R42*S42+V42*W42+Z42*AA42+AD42*AE42+AH42*AI42+AL42*AM42</f>
        <v>33</v>
      </c>
      <c r="AP42" s="51"/>
      <c r="AQ42" s="15" t="s">
        <v>24</v>
      </c>
    </row>
    <row r="43" spans="1:43" ht="19.5" customHeight="1" thickBot="1">
      <c r="A43" s="138"/>
      <c r="B43" s="159"/>
      <c r="C43" s="56" t="s">
        <v>0</v>
      </c>
      <c r="D43" s="10">
        <v>0.5</v>
      </c>
      <c r="E43" s="44">
        <f>$C$3*D43/100%</f>
        <v>37.5</v>
      </c>
      <c r="F43" s="11">
        <v>6</v>
      </c>
      <c r="G43" s="12">
        <v>1</v>
      </c>
      <c r="H43" s="10">
        <v>0.6</v>
      </c>
      <c r="I43" s="44">
        <f>$C$3*H43/100%</f>
        <v>45</v>
      </c>
      <c r="J43" s="11">
        <v>5</v>
      </c>
      <c r="K43" s="12">
        <v>1</v>
      </c>
      <c r="L43" s="10">
        <v>0.7</v>
      </c>
      <c r="M43" s="44">
        <f>$C$3*L43/100%</f>
        <v>52.5</v>
      </c>
      <c r="N43" s="11">
        <v>4</v>
      </c>
      <c r="O43" s="18">
        <v>2</v>
      </c>
      <c r="P43" s="10">
        <v>0.8</v>
      </c>
      <c r="Q43" s="44">
        <f>$C$3*P43/100%</f>
        <v>60</v>
      </c>
      <c r="R43" s="11">
        <v>3</v>
      </c>
      <c r="S43" s="12">
        <v>2</v>
      </c>
      <c r="T43" s="22">
        <v>0.85</v>
      </c>
      <c r="U43" s="47">
        <f>$C$3*T43/100%</f>
        <v>63.75</v>
      </c>
      <c r="V43" s="23">
        <v>2</v>
      </c>
      <c r="W43" s="24">
        <v>2</v>
      </c>
      <c r="X43" s="22">
        <v>0.8</v>
      </c>
      <c r="Y43" s="47">
        <f>$C$3*X43/100%</f>
        <v>60</v>
      </c>
      <c r="Z43" s="23">
        <v>3</v>
      </c>
      <c r="AA43" s="24">
        <v>2</v>
      </c>
      <c r="AB43" s="22">
        <v>0.7</v>
      </c>
      <c r="AC43" s="47">
        <f>$C$3*AB43/100%</f>
        <v>52.5</v>
      </c>
      <c r="AD43" s="23">
        <v>4</v>
      </c>
      <c r="AE43" s="24">
        <v>1</v>
      </c>
      <c r="AF43" s="22">
        <v>0.6</v>
      </c>
      <c r="AG43" s="47">
        <f>$C$3*AF43/100%</f>
        <v>45</v>
      </c>
      <c r="AH43" s="23">
        <v>6</v>
      </c>
      <c r="AI43" s="24">
        <v>1</v>
      </c>
      <c r="AJ43" s="22">
        <v>0.5</v>
      </c>
      <c r="AK43" s="47">
        <f>$C$3*AJ43/100%</f>
        <v>37.5</v>
      </c>
      <c r="AL43" s="23">
        <v>8</v>
      </c>
      <c r="AM43" s="24">
        <v>1</v>
      </c>
      <c r="AN43" s="14"/>
      <c r="AO43" s="7">
        <f>F43*G43+J43*K43+N43*O43+R43*S43+V43*W43+Z43*AA43+AD43*AE43+AH43*AI43+AL43*AM43</f>
        <v>53</v>
      </c>
      <c r="AP43" s="15"/>
      <c r="AQ43" s="64">
        <f>SUM(AO42:AO43)</f>
        <v>86</v>
      </c>
    </row>
    <row r="53" spans="1:2" ht="12.75">
      <c r="A53" s="161" t="s">
        <v>19</v>
      </c>
      <c r="B53" s="161"/>
    </row>
    <row r="54" ht="13.5" thickBot="1"/>
    <row r="55" spans="1:25" ht="19.5" customHeight="1">
      <c r="A55" s="138" t="s">
        <v>20</v>
      </c>
      <c r="B55" s="154" t="s">
        <v>13</v>
      </c>
      <c r="C55" s="54" t="s">
        <v>0</v>
      </c>
      <c r="D55" s="5">
        <v>0.5</v>
      </c>
      <c r="E55" s="43">
        <f>$C$3*D55/100%</f>
        <v>37.5</v>
      </c>
      <c r="F55" s="3">
        <v>5</v>
      </c>
      <c r="G55" s="4">
        <v>1</v>
      </c>
      <c r="H55" s="5">
        <v>0.6</v>
      </c>
      <c r="I55" s="43">
        <f>$C$3*H55/100%</f>
        <v>45</v>
      </c>
      <c r="J55" s="3">
        <v>4</v>
      </c>
      <c r="K55" s="4">
        <v>2</v>
      </c>
      <c r="L55" s="2">
        <v>0.7</v>
      </c>
      <c r="M55" s="43">
        <f>$C$3*L55/100%</f>
        <v>52.5</v>
      </c>
      <c r="N55" s="3">
        <v>3</v>
      </c>
      <c r="O55" s="4">
        <v>2</v>
      </c>
      <c r="P55" s="29">
        <v>0.8</v>
      </c>
      <c r="Q55" s="43">
        <f>$C$3*P55/100%</f>
        <v>60</v>
      </c>
      <c r="R55" s="30">
        <v>3</v>
      </c>
      <c r="S55" s="31">
        <v>6</v>
      </c>
      <c r="U55" s="71">
        <f>F55*G55+J55*K55+N55*O55+R55*S55</f>
        <v>37</v>
      </c>
      <c r="W55" s="153" t="s">
        <v>24</v>
      </c>
      <c r="X55" s="153"/>
      <c r="Y55" s="15"/>
    </row>
    <row r="56" spans="1:26" ht="19.5" customHeight="1">
      <c r="A56" s="138"/>
      <c r="B56" s="155"/>
      <c r="C56" s="55" t="s">
        <v>1</v>
      </c>
      <c r="D56" s="9">
        <v>0.5</v>
      </c>
      <c r="E56" s="39">
        <f>$C$2*D56/100%</f>
        <v>50</v>
      </c>
      <c r="F56" s="7">
        <v>5</v>
      </c>
      <c r="G56" s="8">
        <v>1</v>
      </c>
      <c r="H56" s="9">
        <v>0.6</v>
      </c>
      <c r="I56" s="39">
        <f>$C$2*H56/100%</f>
        <v>60</v>
      </c>
      <c r="J56" s="7">
        <v>4</v>
      </c>
      <c r="K56" s="8">
        <v>1</v>
      </c>
      <c r="L56" s="6">
        <v>0.7</v>
      </c>
      <c r="M56" s="39">
        <f>$C$2*L56/100%</f>
        <v>70</v>
      </c>
      <c r="N56" s="7">
        <v>3</v>
      </c>
      <c r="O56" s="8">
        <v>2</v>
      </c>
      <c r="P56" s="6">
        <v>0.8</v>
      </c>
      <c r="Q56" s="39">
        <f>$C$2*P56/100%</f>
        <v>80</v>
      </c>
      <c r="R56" s="7">
        <v>3</v>
      </c>
      <c r="S56" s="8">
        <v>5</v>
      </c>
      <c r="U56" s="72">
        <f>F56*G56+J56*K56+N56*O56+R56*S56</f>
        <v>30</v>
      </c>
      <c r="W56" s="144">
        <f>SUM(U55:U58)</f>
        <v>126</v>
      </c>
      <c r="X56" s="145"/>
      <c r="Y56" s="15"/>
      <c r="Z56" s="15"/>
    </row>
    <row r="57" spans="1:26" ht="19.5" customHeight="1">
      <c r="A57" s="138"/>
      <c r="B57" s="155"/>
      <c r="C57" s="67" t="s">
        <v>0</v>
      </c>
      <c r="D57" s="68">
        <v>0.5</v>
      </c>
      <c r="E57" s="48">
        <f>$C$3*D57/100%</f>
        <v>37.5</v>
      </c>
      <c r="F57" s="20">
        <v>5</v>
      </c>
      <c r="G57" s="21">
        <v>1</v>
      </c>
      <c r="H57" s="68">
        <v>0.6</v>
      </c>
      <c r="I57" s="48">
        <f>$C$3*H57/100%</f>
        <v>45</v>
      </c>
      <c r="J57" s="20">
        <v>5</v>
      </c>
      <c r="K57" s="21">
        <v>1</v>
      </c>
      <c r="L57" s="19">
        <v>0.7</v>
      </c>
      <c r="M57" s="48">
        <f>$C$3*L57/100%</f>
        <v>52.5</v>
      </c>
      <c r="N57" s="20">
        <v>5</v>
      </c>
      <c r="O57" s="21">
        <v>5</v>
      </c>
      <c r="P57" s="28"/>
      <c r="Q57" s="14"/>
      <c r="R57" s="15"/>
      <c r="S57" s="15"/>
      <c r="U57" s="72">
        <f>F57*G57+J57*K57+N57*O57+R57*S57</f>
        <v>35</v>
      </c>
      <c r="W57" s="148"/>
      <c r="X57" s="149"/>
      <c r="Y57" s="15"/>
      <c r="Z57" s="15"/>
    </row>
    <row r="58" spans="1:26" ht="19.5" customHeight="1" thickBot="1">
      <c r="A58" s="138"/>
      <c r="B58" s="156"/>
      <c r="C58" s="56" t="s">
        <v>1</v>
      </c>
      <c r="D58" s="10">
        <v>0.55</v>
      </c>
      <c r="E58" s="44">
        <f>$C$2*D58/100%</f>
        <v>55.00000000000001</v>
      </c>
      <c r="F58" s="11">
        <v>5</v>
      </c>
      <c r="G58" s="12">
        <v>1</v>
      </c>
      <c r="H58" s="13">
        <v>0.65</v>
      </c>
      <c r="I58" s="44">
        <f>$C$2*H58/100%</f>
        <v>65</v>
      </c>
      <c r="J58" s="11">
        <v>4</v>
      </c>
      <c r="K58" s="12">
        <v>1</v>
      </c>
      <c r="L58" s="10">
        <v>0.75</v>
      </c>
      <c r="M58" s="44">
        <f>$C$2*L58/100%</f>
        <v>75</v>
      </c>
      <c r="N58" s="11">
        <v>3</v>
      </c>
      <c r="O58" s="12">
        <v>5</v>
      </c>
      <c r="P58" s="35"/>
      <c r="Q58" s="41"/>
      <c r="R58" s="36"/>
      <c r="S58" s="36"/>
      <c r="U58" s="73">
        <f>F58*G58+J58*K58+N58*O58+R58*S58</f>
        <v>24</v>
      </c>
      <c r="X58" s="70"/>
      <c r="Y58" s="15"/>
      <c r="Z58" s="15"/>
    </row>
    <row r="59" spans="1:59" ht="19.5" customHeight="1" thickBot="1">
      <c r="A59" s="138"/>
      <c r="B59" s="154" t="s">
        <v>16</v>
      </c>
      <c r="C59" s="55" t="s">
        <v>25</v>
      </c>
      <c r="D59" s="6">
        <v>0.5</v>
      </c>
      <c r="E59" s="39">
        <f>$C$4*D59/100%</f>
        <v>50</v>
      </c>
      <c r="F59" s="7">
        <v>4</v>
      </c>
      <c r="G59" s="17">
        <v>1</v>
      </c>
      <c r="H59" s="6">
        <v>0.6</v>
      </c>
      <c r="I59" s="39">
        <f>$C$4*H59/100%</f>
        <v>60</v>
      </c>
      <c r="J59" s="7">
        <v>4</v>
      </c>
      <c r="K59" s="8">
        <v>2</v>
      </c>
      <c r="L59" s="6">
        <v>0.7</v>
      </c>
      <c r="M59" s="39">
        <f>$C$4*L59/100%</f>
        <v>70</v>
      </c>
      <c r="N59" s="7">
        <v>3</v>
      </c>
      <c r="O59" s="8">
        <v>2</v>
      </c>
      <c r="P59" s="29">
        <v>0.8</v>
      </c>
      <c r="Q59" s="45">
        <f>$C$4*P59/100%</f>
        <v>80</v>
      </c>
      <c r="R59" s="30">
        <v>3</v>
      </c>
      <c r="S59" s="31">
        <v>5</v>
      </c>
      <c r="T59" s="50"/>
      <c r="U59" s="51"/>
      <c r="V59" s="51"/>
      <c r="W59" s="51"/>
      <c r="X59" s="50"/>
      <c r="Y59" s="51"/>
      <c r="Z59" s="51"/>
      <c r="AA59" s="51"/>
      <c r="BE59" s="71">
        <f>F59*G59+J59*K59+N59*O59+R59*S59</f>
        <v>33</v>
      </c>
      <c r="BG59" s="15" t="s">
        <v>24</v>
      </c>
    </row>
    <row r="60" spans="1:59" ht="19.5" customHeight="1" thickBot="1">
      <c r="A60" s="138"/>
      <c r="B60" s="155"/>
      <c r="C60" s="67" t="s">
        <v>26</v>
      </c>
      <c r="D60" s="19">
        <v>0.5</v>
      </c>
      <c r="E60" s="48">
        <f>$C$3*D60/100%</f>
        <v>37.5</v>
      </c>
      <c r="F60" s="20">
        <v>5</v>
      </c>
      <c r="G60" s="21">
        <v>1</v>
      </c>
      <c r="H60" s="19">
        <v>0.6</v>
      </c>
      <c r="I60" s="48">
        <f>$C$3*H60/100%</f>
        <v>45</v>
      </c>
      <c r="J60" s="20">
        <v>5</v>
      </c>
      <c r="K60" s="21">
        <v>1</v>
      </c>
      <c r="L60" s="19">
        <v>0.7</v>
      </c>
      <c r="M60" s="48">
        <f>$C$3*L60/100%</f>
        <v>52.5</v>
      </c>
      <c r="N60" s="20">
        <v>4</v>
      </c>
      <c r="O60" s="69">
        <v>2</v>
      </c>
      <c r="P60" s="19">
        <v>0.75</v>
      </c>
      <c r="Q60" s="48">
        <f>$C$3*P60/100%</f>
        <v>56.25</v>
      </c>
      <c r="R60" s="20">
        <v>3</v>
      </c>
      <c r="S60" s="21">
        <v>2</v>
      </c>
      <c r="T60" s="22">
        <v>0.8</v>
      </c>
      <c r="U60" s="47">
        <f>$C$3*T60/100%</f>
        <v>60</v>
      </c>
      <c r="V60" s="23">
        <v>2</v>
      </c>
      <c r="W60" s="24">
        <v>2</v>
      </c>
      <c r="X60" s="22">
        <v>0.85</v>
      </c>
      <c r="Y60" s="47">
        <f>$C$3*X60/100%</f>
        <v>63.75</v>
      </c>
      <c r="Z60" s="23">
        <v>1</v>
      </c>
      <c r="AA60" s="24">
        <v>2</v>
      </c>
      <c r="AB60" s="22">
        <v>0.8</v>
      </c>
      <c r="AC60" s="47">
        <f>$C$3*AB60/100%</f>
        <v>60</v>
      </c>
      <c r="AD60" s="23">
        <v>2</v>
      </c>
      <c r="AE60" s="24">
        <v>2</v>
      </c>
      <c r="AF60" s="22">
        <v>0.75</v>
      </c>
      <c r="AG60" s="47">
        <f>$C$3*AF60/100%</f>
        <v>56.25</v>
      </c>
      <c r="AH60" s="23">
        <v>3</v>
      </c>
      <c r="AI60" s="24">
        <v>2</v>
      </c>
      <c r="AJ60" s="22">
        <v>0.7</v>
      </c>
      <c r="AK60" s="47">
        <f>$C$3*AJ60/100%</f>
        <v>52.5</v>
      </c>
      <c r="AL60" s="23">
        <v>4</v>
      </c>
      <c r="AM60" s="24">
        <v>1</v>
      </c>
      <c r="AN60" s="22">
        <v>0.65</v>
      </c>
      <c r="AO60" s="47">
        <f>$C$3*AN60/100%</f>
        <v>48.75</v>
      </c>
      <c r="AP60" s="23">
        <v>6</v>
      </c>
      <c r="AQ60" s="24">
        <v>1</v>
      </c>
      <c r="AR60" s="22">
        <v>0.6</v>
      </c>
      <c r="AS60" s="47">
        <f>$C$3*AR60/100%</f>
        <v>45</v>
      </c>
      <c r="AT60" s="23">
        <v>8</v>
      </c>
      <c r="AU60" s="24">
        <v>1</v>
      </c>
      <c r="AV60" s="22">
        <v>0.55</v>
      </c>
      <c r="AW60" s="47">
        <f>$C$3*AV60/100%</f>
        <v>41.25</v>
      </c>
      <c r="AX60" s="23">
        <v>10</v>
      </c>
      <c r="AY60" s="24">
        <v>1</v>
      </c>
      <c r="AZ60" s="22">
        <v>0.5</v>
      </c>
      <c r="BA60" s="47">
        <f>$C$3*AZ60/100%</f>
        <v>37.5</v>
      </c>
      <c r="BB60" s="23">
        <v>12</v>
      </c>
      <c r="BC60" s="24">
        <v>1</v>
      </c>
      <c r="BE60" s="72">
        <f>F60*G60+J60*K60+N60*O60+R60*S60+V60*W60+Z60*AA60+AD60*AE60+AH60*AI60+AL60*AM60+AP60*AQ60+AT60*AU60+AX60*AY60+BB60*BC60</f>
        <v>80</v>
      </c>
      <c r="BG60" s="7">
        <f>SUM(BE59:BE61)</f>
        <v>143</v>
      </c>
    </row>
    <row r="61" spans="1:57" ht="19.5" customHeight="1" thickBot="1">
      <c r="A61" s="138"/>
      <c r="B61" s="156"/>
      <c r="C61" s="56" t="s">
        <v>3</v>
      </c>
      <c r="D61" s="10">
        <v>0.6</v>
      </c>
      <c r="E61" s="44">
        <f>$C$4*D61/100%</f>
        <v>60</v>
      </c>
      <c r="F61" s="11">
        <v>5</v>
      </c>
      <c r="G61" s="18">
        <v>1</v>
      </c>
      <c r="H61" s="10">
        <v>0.7</v>
      </c>
      <c r="I61" s="44">
        <f>$C$4*H61/100%</f>
        <v>70</v>
      </c>
      <c r="J61" s="11">
        <v>4</v>
      </c>
      <c r="K61" s="12">
        <v>2</v>
      </c>
      <c r="L61" s="10">
        <v>0.8</v>
      </c>
      <c r="M61" s="44">
        <f>$C$4*L61/100%</f>
        <v>80</v>
      </c>
      <c r="N61" s="11">
        <v>3</v>
      </c>
      <c r="O61" s="12">
        <v>3</v>
      </c>
      <c r="P61" s="10">
        <v>0.9</v>
      </c>
      <c r="Q61" s="44">
        <f>$C$4*P61/100%</f>
        <v>90</v>
      </c>
      <c r="R61" s="11">
        <v>2</v>
      </c>
      <c r="S61" s="12">
        <v>4</v>
      </c>
      <c r="BE61" s="73">
        <f>F61*G61+J61*K61+N61*O61+R61*S61</f>
        <v>30</v>
      </c>
    </row>
    <row r="62" spans="1:39" ht="19.5" customHeight="1">
      <c r="A62" s="138"/>
      <c r="B62" s="154" t="s">
        <v>17</v>
      </c>
      <c r="C62" s="54" t="s">
        <v>1</v>
      </c>
      <c r="D62" s="2">
        <v>0.5</v>
      </c>
      <c r="E62" s="45">
        <f>$C$2*D62/100%</f>
        <v>50</v>
      </c>
      <c r="F62" s="3">
        <v>5</v>
      </c>
      <c r="G62" s="4">
        <v>1</v>
      </c>
      <c r="H62" s="2">
        <v>0.6</v>
      </c>
      <c r="I62" s="45">
        <f>$C$2*H62/100%</f>
        <v>60</v>
      </c>
      <c r="J62" s="3">
        <v>4</v>
      </c>
      <c r="K62" s="4">
        <v>2</v>
      </c>
      <c r="L62" s="2">
        <v>0.7</v>
      </c>
      <c r="M62" s="45">
        <f>$C$2*L62/100%</f>
        <v>70</v>
      </c>
      <c r="N62" s="3">
        <v>3</v>
      </c>
      <c r="O62" s="16">
        <v>2</v>
      </c>
      <c r="P62" s="2">
        <v>0.8</v>
      </c>
      <c r="Q62" s="45">
        <f>$C$2*P62/100%</f>
        <v>80</v>
      </c>
      <c r="R62" s="3">
        <v>3</v>
      </c>
      <c r="S62" s="4">
        <v>5</v>
      </c>
      <c r="T62" s="14"/>
      <c r="U62" s="7">
        <f>F62*G62+J62*K62+N62*O62+R62*S62</f>
        <v>34</v>
      </c>
      <c r="V62" s="15"/>
      <c r="W62" s="15" t="s">
        <v>24</v>
      </c>
      <c r="X62" s="14"/>
      <c r="Y62" s="14"/>
      <c r="Z62" s="15"/>
      <c r="AA62" s="15"/>
      <c r="AB62" s="14"/>
      <c r="AC62" s="14"/>
      <c r="AD62" s="15"/>
      <c r="AE62" s="15"/>
      <c r="AF62" s="14"/>
      <c r="AG62" s="14"/>
      <c r="AH62" s="15"/>
      <c r="AI62" s="15"/>
      <c r="AJ62" s="14"/>
      <c r="AK62" s="14"/>
      <c r="AL62" s="15"/>
      <c r="AM62" s="15"/>
    </row>
    <row r="63" spans="1:39" ht="19.5" customHeight="1" thickBot="1">
      <c r="A63" s="138"/>
      <c r="B63" s="155"/>
      <c r="C63" s="55" t="s">
        <v>0</v>
      </c>
      <c r="D63" s="6">
        <v>0.5</v>
      </c>
      <c r="E63" s="39">
        <f>$C$3*D63/100%</f>
        <v>37.5</v>
      </c>
      <c r="F63" s="7">
        <v>5</v>
      </c>
      <c r="G63" s="8">
        <v>1</v>
      </c>
      <c r="H63" s="6">
        <v>0.6</v>
      </c>
      <c r="I63" s="39">
        <f>$C$3*H63/100%</f>
        <v>45</v>
      </c>
      <c r="J63" s="7">
        <v>4</v>
      </c>
      <c r="K63" s="8">
        <v>2</v>
      </c>
      <c r="L63" s="6">
        <v>0.7</v>
      </c>
      <c r="M63" s="39">
        <f>$C$3*L63/100%</f>
        <v>52.5</v>
      </c>
      <c r="N63" s="7">
        <v>3</v>
      </c>
      <c r="O63" s="17">
        <v>2</v>
      </c>
      <c r="P63" s="10">
        <v>0.8</v>
      </c>
      <c r="Q63" s="44">
        <f>$C$3*P63/100%</f>
        <v>60</v>
      </c>
      <c r="R63" s="11">
        <v>2</v>
      </c>
      <c r="S63" s="12">
        <v>6</v>
      </c>
      <c r="T63" s="50"/>
      <c r="U63" s="7">
        <f>F63*G63+J63*K63+N63*O63+R63*S63</f>
        <v>31</v>
      </c>
      <c r="V63" s="51"/>
      <c r="W63" s="64">
        <f>SUM(U62:U64)</f>
        <v>96</v>
      </c>
      <c r="X63" s="50"/>
      <c r="Y63" s="51"/>
      <c r="Z63" s="51"/>
      <c r="AA63" s="51"/>
      <c r="AB63" s="50"/>
      <c r="AC63" s="51"/>
      <c r="AD63" s="51"/>
      <c r="AE63" s="51"/>
      <c r="AF63" s="14"/>
      <c r="AG63" s="14"/>
      <c r="AH63" s="15"/>
      <c r="AI63" s="15"/>
      <c r="AJ63" s="14"/>
      <c r="AK63" s="14"/>
      <c r="AL63" s="15"/>
      <c r="AM63" s="15"/>
    </row>
    <row r="64" spans="1:39" ht="19.5" customHeight="1" thickBot="1">
      <c r="A64" s="139"/>
      <c r="B64" s="158"/>
      <c r="C64" s="56" t="s">
        <v>1</v>
      </c>
      <c r="D64" s="10">
        <v>0.5</v>
      </c>
      <c r="E64" s="44">
        <f>$C$2*D64/100%</f>
        <v>50</v>
      </c>
      <c r="F64" s="11">
        <v>5</v>
      </c>
      <c r="G64" s="12">
        <v>1</v>
      </c>
      <c r="H64" s="10">
        <v>0.6</v>
      </c>
      <c r="I64" s="44">
        <f>$C$2*H64/100%</f>
        <v>60</v>
      </c>
      <c r="J64" s="11">
        <v>5</v>
      </c>
      <c r="K64" s="12">
        <v>2</v>
      </c>
      <c r="L64" s="10">
        <v>0.7</v>
      </c>
      <c r="M64" s="44">
        <f>$C$2*L64/100%</f>
        <v>70</v>
      </c>
      <c r="N64" s="11">
        <v>4</v>
      </c>
      <c r="O64" s="18">
        <v>4</v>
      </c>
      <c r="P64" s="32"/>
      <c r="Q64" s="34"/>
      <c r="R64" s="33"/>
      <c r="S64" s="33"/>
      <c r="T64" s="14"/>
      <c r="U64" s="7">
        <f>F64*G64+J64*K64+N64*O64+R64*S64</f>
        <v>31</v>
      </c>
      <c r="V64" s="15"/>
      <c r="W64" s="15"/>
      <c r="X64" s="14"/>
      <c r="Y64" s="14"/>
      <c r="Z64" s="15"/>
      <c r="AA64" s="15"/>
      <c r="AB64" s="14"/>
      <c r="AC64" s="14"/>
      <c r="AD64" s="15"/>
      <c r="AE64" s="15"/>
      <c r="AF64" s="14"/>
      <c r="AG64" s="14"/>
      <c r="AH64" s="15"/>
      <c r="AI64" s="15"/>
      <c r="AJ64" s="14"/>
      <c r="AK64" s="14"/>
      <c r="AL64" s="15"/>
      <c r="AM64" s="15"/>
    </row>
    <row r="67" ht="13.5" thickBot="1"/>
    <row r="68" spans="1:43" ht="19.5" customHeight="1" thickBot="1">
      <c r="A68" s="138" t="s">
        <v>21</v>
      </c>
      <c r="B68" s="154" t="s">
        <v>13</v>
      </c>
      <c r="C68" s="54" t="s">
        <v>1</v>
      </c>
      <c r="D68" s="2">
        <v>0.5</v>
      </c>
      <c r="E68" s="45">
        <f>$C$2*D68/100%</f>
        <v>50</v>
      </c>
      <c r="F68" s="3">
        <v>5</v>
      </c>
      <c r="G68" s="4">
        <v>1</v>
      </c>
      <c r="H68" s="2">
        <v>0.6</v>
      </c>
      <c r="I68" s="45">
        <f>$C$2*H68/100%</f>
        <v>60</v>
      </c>
      <c r="J68" s="3">
        <v>4</v>
      </c>
      <c r="K68" s="4">
        <v>2</v>
      </c>
      <c r="L68" s="2">
        <v>0.7</v>
      </c>
      <c r="M68" s="45">
        <f>$C$2*L68/100%</f>
        <v>70</v>
      </c>
      <c r="N68" s="3">
        <v>3</v>
      </c>
      <c r="O68" s="16">
        <v>2</v>
      </c>
      <c r="P68" s="2">
        <v>0.8</v>
      </c>
      <c r="Q68" s="45">
        <f>$C$2*P68/100%</f>
        <v>80</v>
      </c>
      <c r="R68" s="3">
        <v>2</v>
      </c>
      <c r="S68" s="4">
        <v>2</v>
      </c>
      <c r="T68" s="22">
        <v>0.9</v>
      </c>
      <c r="U68" s="47">
        <f>$C$2*T68/100%</f>
        <v>90</v>
      </c>
      <c r="V68" s="23">
        <v>1</v>
      </c>
      <c r="W68" s="24">
        <v>3</v>
      </c>
      <c r="X68" s="14"/>
      <c r="Y68" s="7">
        <f>F68*G68+J68*K68+N68*O68+R68*S68+V68*W68</f>
        <v>26</v>
      </c>
      <c r="Z68" s="15"/>
      <c r="AA68" s="15" t="s">
        <v>24</v>
      </c>
      <c r="AB68" s="14"/>
      <c r="AC68" s="14"/>
      <c r="AD68" s="15"/>
      <c r="AE68" s="15"/>
      <c r="AF68" s="14"/>
      <c r="AG68" s="14"/>
      <c r="AH68" s="15"/>
      <c r="AI68" s="15"/>
      <c r="AJ68" s="14"/>
      <c r="AK68" s="14"/>
      <c r="AL68" s="15"/>
      <c r="AM68" s="15"/>
      <c r="AN68" s="14"/>
      <c r="AO68" s="14"/>
      <c r="AP68" s="15"/>
      <c r="AQ68" s="15"/>
    </row>
    <row r="69" spans="1:35" ht="19.5" customHeight="1">
      <c r="A69" s="138"/>
      <c r="B69" s="155"/>
      <c r="C69" s="55" t="s">
        <v>0</v>
      </c>
      <c r="D69" s="6">
        <v>0.5</v>
      </c>
      <c r="E69" s="39">
        <f>$C$3*D69/100%</f>
        <v>37.5</v>
      </c>
      <c r="F69" s="7">
        <v>5</v>
      </c>
      <c r="G69" s="8">
        <v>1</v>
      </c>
      <c r="H69" s="6">
        <v>0.6</v>
      </c>
      <c r="I69" s="39">
        <f>$C$3*H69/100%</f>
        <v>45</v>
      </c>
      <c r="J69" s="7">
        <v>4</v>
      </c>
      <c r="K69" s="8">
        <v>1</v>
      </c>
      <c r="L69" s="6">
        <v>0.7</v>
      </c>
      <c r="M69" s="39">
        <f>$C$3*L69/100%</f>
        <v>52.5</v>
      </c>
      <c r="N69" s="7">
        <v>3</v>
      </c>
      <c r="O69" s="17">
        <v>2</v>
      </c>
      <c r="P69" s="19">
        <v>0.8</v>
      </c>
      <c r="Q69" s="48">
        <f>$C$3*P69/100%</f>
        <v>60</v>
      </c>
      <c r="R69" s="20">
        <v>2</v>
      </c>
      <c r="S69" s="21">
        <v>6</v>
      </c>
      <c r="T69" s="50"/>
      <c r="X69" s="50"/>
      <c r="Y69" s="7">
        <f>F69*G69+J69*K69+N69*O69+R69*S69</f>
        <v>27</v>
      </c>
      <c r="Z69" s="51"/>
      <c r="AA69" s="64">
        <f>SUM(Y68:Y70)</f>
        <v>76</v>
      </c>
      <c r="AB69" s="14"/>
      <c r="AC69" s="14"/>
      <c r="AD69" s="15"/>
      <c r="AE69" s="15"/>
      <c r="AF69" s="14"/>
      <c r="AG69" s="14"/>
      <c r="AH69" s="15"/>
      <c r="AI69" s="15"/>
    </row>
    <row r="70" spans="1:35" ht="19.5" customHeight="1" thickBot="1">
      <c r="A70" s="138"/>
      <c r="B70" s="158"/>
      <c r="C70" s="56" t="s">
        <v>1</v>
      </c>
      <c r="D70" s="10">
        <v>0.5</v>
      </c>
      <c r="E70" s="44">
        <f>$C$2*D70/100%</f>
        <v>50</v>
      </c>
      <c r="F70" s="11">
        <v>5</v>
      </c>
      <c r="G70" s="12">
        <v>1</v>
      </c>
      <c r="H70" s="10">
        <v>0.6</v>
      </c>
      <c r="I70" s="44">
        <f>$C$2*H70/100%</f>
        <v>60</v>
      </c>
      <c r="J70" s="11">
        <v>4</v>
      </c>
      <c r="K70" s="12">
        <v>1</v>
      </c>
      <c r="L70" s="10">
        <v>0.7</v>
      </c>
      <c r="M70" s="44">
        <f>$C$2*L70/100%</f>
        <v>70</v>
      </c>
      <c r="N70" s="11">
        <v>3</v>
      </c>
      <c r="O70" s="18">
        <v>2</v>
      </c>
      <c r="P70" s="19">
        <v>0.8</v>
      </c>
      <c r="Q70" s="48">
        <f>$C$2*P70/100%</f>
        <v>80</v>
      </c>
      <c r="R70" s="20">
        <v>2</v>
      </c>
      <c r="S70" s="21">
        <v>4</v>
      </c>
      <c r="T70" s="14"/>
      <c r="X70" s="14"/>
      <c r="Y70" s="7">
        <f>F70*G70+J70*K70+N70*O70+R70*S70</f>
        <v>23</v>
      </c>
      <c r="Z70" s="15"/>
      <c r="AA70" s="15"/>
      <c r="AB70" s="14"/>
      <c r="AC70" s="14"/>
      <c r="AD70" s="15"/>
      <c r="AE70" s="15"/>
      <c r="AF70" s="14"/>
      <c r="AG70" s="14"/>
      <c r="AH70" s="15"/>
      <c r="AI70" s="15"/>
    </row>
    <row r="71" spans="1:43" ht="19.5" customHeight="1" thickBot="1">
      <c r="A71" s="138"/>
      <c r="B71" s="154" t="s">
        <v>16</v>
      </c>
      <c r="C71" s="54" t="s">
        <v>2</v>
      </c>
      <c r="D71" s="2">
        <v>0.5</v>
      </c>
      <c r="E71" s="46">
        <f>$C$4*D71/100%</f>
        <v>50</v>
      </c>
      <c r="F71" s="3">
        <v>4</v>
      </c>
      <c r="G71" s="16">
        <v>1</v>
      </c>
      <c r="H71" s="2">
        <v>0.6</v>
      </c>
      <c r="I71" s="46">
        <f>$C$4*H71/100%</f>
        <v>60</v>
      </c>
      <c r="J71" s="3">
        <v>4</v>
      </c>
      <c r="K71" s="4">
        <v>2</v>
      </c>
      <c r="L71" s="2">
        <v>0.7</v>
      </c>
      <c r="M71" s="46">
        <f>$C$4*L71/100%</f>
        <v>70</v>
      </c>
      <c r="N71" s="3">
        <v>3</v>
      </c>
      <c r="O71" s="16">
        <v>2</v>
      </c>
      <c r="P71" s="29">
        <v>0.75</v>
      </c>
      <c r="Q71" s="46">
        <f>$C$4*P71/100%</f>
        <v>75</v>
      </c>
      <c r="R71" s="30">
        <v>3</v>
      </c>
      <c r="S71" s="31">
        <v>4</v>
      </c>
      <c r="T71" s="15"/>
      <c r="AO71" s="7">
        <f>F71*G71+J71*K71+N71*O71+R71*S71+V71*W71+Z71*AA71+AD71*AE71+AH71*AI71+AL71*AM71</f>
        <v>30</v>
      </c>
      <c r="AP71" s="15"/>
      <c r="AQ71" s="15" t="s">
        <v>24</v>
      </c>
    </row>
    <row r="72" spans="1:43" ht="19.5" customHeight="1" thickBot="1">
      <c r="A72" s="138"/>
      <c r="B72" s="155"/>
      <c r="C72" s="55" t="s">
        <v>0</v>
      </c>
      <c r="D72" s="6">
        <v>0.5</v>
      </c>
      <c r="E72" s="39">
        <f>$C$3*D72/100%</f>
        <v>37.5</v>
      </c>
      <c r="F72" s="7">
        <v>5</v>
      </c>
      <c r="G72" s="17">
        <v>1</v>
      </c>
      <c r="H72" s="6">
        <v>0.6</v>
      </c>
      <c r="I72" s="39">
        <f>$C$3*H72/100%</f>
        <v>45</v>
      </c>
      <c r="J72" s="7">
        <v>5</v>
      </c>
      <c r="K72" s="8">
        <v>1</v>
      </c>
      <c r="L72" s="6">
        <v>0.7</v>
      </c>
      <c r="M72" s="39">
        <f>$C$3*L72/100%</f>
        <v>52.5</v>
      </c>
      <c r="N72" s="7">
        <v>4</v>
      </c>
      <c r="O72" s="8">
        <v>2</v>
      </c>
      <c r="P72" s="6">
        <v>0.75</v>
      </c>
      <c r="Q72" s="39">
        <f>$C$3*P72/100%</f>
        <v>56.25</v>
      </c>
      <c r="R72" s="7">
        <v>3</v>
      </c>
      <c r="S72" s="8">
        <v>2</v>
      </c>
      <c r="T72" s="22">
        <v>0.8</v>
      </c>
      <c r="U72" s="47">
        <f>$C$3*T72/100%</f>
        <v>60</v>
      </c>
      <c r="V72" s="23">
        <v>2</v>
      </c>
      <c r="W72" s="24">
        <v>2</v>
      </c>
      <c r="X72" s="22">
        <v>0.75</v>
      </c>
      <c r="Y72" s="47">
        <f>$C$3*X72/100%</f>
        <v>56.25</v>
      </c>
      <c r="Z72" s="23">
        <v>3</v>
      </c>
      <c r="AA72" s="24">
        <v>2</v>
      </c>
      <c r="AB72" s="22">
        <v>0.7</v>
      </c>
      <c r="AC72" s="47">
        <f>$C$3*AB72/100%</f>
        <v>52.5</v>
      </c>
      <c r="AD72" s="23">
        <v>5</v>
      </c>
      <c r="AE72" s="24">
        <v>2</v>
      </c>
      <c r="AF72" s="22">
        <v>0.6</v>
      </c>
      <c r="AG72" s="47">
        <f>$C$3*AF72/100%</f>
        <v>45</v>
      </c>
      <c r="AH72" s="23">
        <v>7</v>
      </c>
      <c r="AI72" s="24">
        <v>1</v>
      </c>
      <c r="AJ72" s="22">
        <v>0.5</v>
      </c>
      <c r="AK72" s="47">
        <f>$C$3*AJ72/100%</f>
        <v>37.5</v>
      </c>
      <c r="AL72" s="23">
        <v>9</v>
      </c>
      <c r="AM72" s="24">
        <v>1</v>
      </c>
      <c r="AO72" s="7">
        <f>F72*G72+J72*K72+N72*O72+R72*S72+V72*W72+Z72*AA72+AD72*AE72+AH72*AI72+AL72*AM72</f>
        <v>60</v>
      </c>
      <c r="AP72" s="51"/>
      <c r="AQ72" s="64">
        <f>SUM(AO71:AO73)</f>
        <v>119</v>
      </c>
    </row>
    <row r="73" spans="1:57" ht="19.5" customHeight="1" thickBot="1">
      <c r="A73" s="138"/>
      <c r="B73" s="158"/>
      <c r="C73" s="55" t="s">
        <v>25</v>
      </c>
      <c r="D73" s="6">
        <v>0.5</v>
      </c>
      <c r="E73" s="39">
        <f>$C$4*D73/100%</f>
        <v>50</v>
      </c>
      <c r="F73" s="7">
        <v>4</v>
      </c>
      <c r="G73" s="17">
        <v>1</v>
      </c>
      <c r="H73" s="6">
        <v>0.6</v>
      </c>
      <c r="I73" s="39">
        <f>$C$4*H73/100%</f>
        <v>60</v>
      </c>
      <c r="J73" s="7">
        <v>4</v>
      </c>
      <c r="K73" s="8">
        <v>1</v>
      </c>
      <c r="L73" s="6">
        <v>0.7</v>
      </c>
      <c r="M73" s="39">
        <f>$C$4*L73/100%</f>
        <v>70</v>
      </c>
      <c r="N73" s="7">
        <v>3</v>
      </c>
      <c r="O73" s="8">
        <v>2</v>
      </c>
      <c r="P73" s="29">
        <v>0.8</v>
      </c>
      <c r="Q73" s="45">
        <f>$C$4*P73/100%</f>
        <v>80</v>
      </c>
      <c r="R73" s="30">
        <v>3</v>
      </c>
      <c r="S73" s="31">
        <v>5</v>
      </c>
      <c r="T73" s="50"/>
      <c r="U73" s="51"/>
      <c r="V73" s="51"/>
      <c r="W73" s="51"/>
      <c r="X73" s="50"/>
      <c r="Y73" s="51"/>
      <c r="Z73" s="51"/>
      <c r="AA73" s="51"/>
      <c r="AO73" s="7">
        <f>F73*G73+J73*K73+N73*O73+R73*S73+V73*W73+Z73*AA73+AD73*AE73+AH73*AI73+AL73*AM73</f>
        <v>29</v>
      </c>
      <c r="AP73" s="15"/>
      <c r="AQ73" s="15"/>
      <c r="BE73" s="15"/>
    </row>
    <row r="74" spans="1:23" ht="19.5" customHeight="1" thickBot="1">
      <c r="A74" s="138"/>
      <c r="B74" s="135" t="s">
        <v>17</v>
      </c>
      <c r="C74" s="54" t="s">
        <v>26</v>
      </c>
      <c r="D74" s="5">
        <v>0.5</v>
      </c>
      <c r="E74" s="43">
        <f>$C$3*D74/100%</f>
        <v>37.5</v>
      </c>
      <c r="F74" s="3">
        <v>5</v>
      </c>
      <c r="G74" s="4">
        <v>1</v>
      </c>
      <c r="H74" s="5">
        <v>0.6</v>
      </c>
      <c r="I74" s="43">
        <f>$C$3*H74/100%</f>
        <v>45</v>
      </c>
      <c r="J74" s="3">
        <v>4</v>
      </c>
      <c r="K74" s="4">
        <v>2</v>
      </c>
      <c r="L74" s="2">
        <v>0.7</v>
      </c>
      <c r="M74" s="43">
        <f>$C$3*L74/100%</f>
        <v>52.5</v>
      </c>
      <c r="N74" s="3">
        <v>3</v>
      </c>
      <c r="O74" s="4">
        <v>2</v>
      </c>
      <c r="P74" s="29">
        <v>0.8</v>
      </c>
      <c r="Q74" s="43">
        <f>$C$3*P74/100%</f>
        <v>60</v>
      </c>
      <c r="R74" s="30">
        <v>2</v>
      </c>
      <c r="S74" s="31">
        <v>5</v>
      </c>
      <c r="U74" s="7">
        <f>F74*G74+J74*K74+N74*O74+R74*S74</f>
        <v>29</v>
      </c>
      <c r="V74" s="15"/>
      <c r="W74" s="15" t="s">
        <v>24</v>
      </c>
    </row>
    <row r="75" spans="1:23" ht="19.5" customHeight="1">
      <c r="A75" s="138"/>
      <c r="B75" s="135"/>
      <c r="C75" s="55" t="s">
        <v>1</v>
      </c>
      <c r="D75" s="9">
        <v>0.5</v>
      </c>
      <c r="E75" s="39">
        <f>$C$2*D75/100%</f>
        <v>50</v>
      </c>
      <c r="F75" s="7">
        <v>5</v>
      </c>
      <c r="G75" s="8">
        <v>1</v>
      </c>
      <c r="H75" s="9">
        <v>0.6</v>
      </c>
      <c r="I75" s="39">
        <f>$C$2*H75/100%</f>
        <v>60</v>
      </c>
      <c r="J75" s="7">
        <v>5</v>
      </c>
      <c r="K75" s="8">
        <v>2</v>
      </c>
      <c r="L75" s="6">
        <v>0.7</v>
      </c>
      <c r="M75" s="39">
        <f>$C$2*L75/100%</f>
        <v>70</v>
      </c>
      <c r="N75" s="7">
        <v>5</v>
      </c>
      <c r="O75" s="8">
        <v>5</v>
      </c>
      <c r="P75" s="32"/>
      <c r="Q75" s="34"/>
      <c r="R75" s="33"/>
      <c r="S75" s="33"/>
      <c r="U75" s="7">
        <f>F75*G75+J75*K75+N75*O75</f>
        <v>40</v>
      </c>
      <c r="V75" s="51"/>
      <c r="W75" s="64">
        <f>SUM(U74:U76)</f>
        <v>86</v>
      </c>
    </row>
    <row r="76" spans="1:23" ht="19.5" customHeight="1" thickBot="1">
      <c r="A76" s="138"/>
      <c r="B76" s="135"/>
      <c r="C76" s="56" t="s">
        <v>26</v>
      </c>
      <c r="D76" s="13">
        <v>0.55</v>
      </c>
      <c r="E76" s="44">
        <f>$C$3*D76/100%</f>
        <v>41.25</v>
      </c>
      <c r="F76" s="11">
        <v>4</v>
      </c>
      <c r="G76" s="12">
        <v>1</v>
      </c>
      <c r="H76" s="13">
        <v>0.65</v>
      </c>
      <c r="I76" s="44">
        <f>$C$3*H76/100%</f>
        <v>48.75</v>
      </c>
      <c r="J76" s="11">
        <v>3</v>
      </c>
      <c r="K76" s="12">
        <v>1</v>
      </c>
      <c r="L76" s="10">
        <v>0.75</v>
      </c>
      <c r="M76" s="44">
        <f>$C$3*L76/100%</f>
        <v>56.25</v>
      </c>
      <c r="N76" s="11">
        <v>2</v>
      </c>
      <c r="O76" s="12">
        <v>5</v>
      </c>
      <c r="P76" s="28"/>
      <c r="Q76" s="14"/>
      <c r="R76" s="15"/>
      <c r="S76" s="15"/>
      <c r="U76" s="7">
        <f>F76*G76+J76*K76+N76*O76</f>
        <v>17</v>
      </c>
      <c r="V76" s="15"/>
      <c r="W76" s="15"/>
    </row>
    <row r="77" spans="16:19" ht="12.75">
      <c r="P77" s="15"/>
      <c r="Q77" s="15"/>
      <c r="R77" s="15"/>
      <c r="S77" s="15"/>
    </row>
    <row r="78" spans="16:19" ht="12.75">
      <c r="P78" s="15"/>
      <c r="Q78" s="15"/>
      <c r="R78" s="15"/>
      <c r="S78" s="15"/>
    </row>
    <row r="79" ht="13.5" thickBot="1">
      <c r="AA79" s="15" t="s">
        <v>24</v>
      </c>
    </row>
    <row r="80" spans="1:28" ht="19.5" customHeight="1">
      <c r="A80" s="139" t="s">
        <v>22</v>
      </c>
      <c r="B80" s="133" t="s">
        <v>13</v>
      </c>
      <c r="C80" s="54" t="s">
        <v>1</v>
      </c>
      <c r="D80" s="5">
        <v>0.5</v>
      </c>
      <c r="E80" s="45">
        <f>$C$2*D80/100%</f>
        <v>50</v>
      </c>
      <c r="F80" s="3">
        <v>5</v>
      </c>
      <c r="G80" s="4">
        <v>1</v>
      </c>
      <c r="H80" s="5">
        <v>0.6</v>
      </c>
      <c r="I80" s="45">
        <f>$C$2*H80/100%</f>
        <v>60</v>
      </c>
      <c r="J80" s="3">
        <v>4</v>
      </c>
      <c r="K80" s="4">
        <v>2</v>
      </c>
      <c r="L80" s="2">
        <v>0.7</v>
      </c>
      <c r="M80" s="45">
        <f>$C$2*L80/100%</f>
        <v>70</v>
      </c>
      <c r="N80" s="3">
        <v>3</v>
      </c>
      <c r="O80" s="4">
        <v>2</v>
      </c>
      <c r="P80" s="40">
        <v>0.8</v>
      </c>
      <c r="Q80" s="46">
        <f>$C$2*P80/100%</f>
        <v>80</v>
      </c>
      <c r="R80" s="30">
        <v>3</v>
      </c>
      <c r="S80" s="31">
        <v>5</v>
      </c>
      <c r="Y80" s="71">
        <f>F80*G80+J80*K80+N80*O80+R80*S80</f>
        <v>34</v>
      </c>
      <c r="AA80" s="144">
        <f>SUM(Y80:Y83)</f>
        <v>131</v>
      </c>
      <c r="AB80" s="145"/>
    </row>
    <row r="81" spans="1:28" ht="19.5" customHeight="1" thickBot="1">
      <c r="A81" s="139"/>
      <c r="B81" s="133"/>
      <c r="C81" s="55" t="s">
        <v>0</v>
      </c>
      <c r="D81" s="9">
        <v>0.5</v>
      </c>
      <c r="E81" s="78">
        <f>$C$3*D81/100%</f>
        <v>37.5</v>
      </c>
      <c r="F81" s="7">
        <v>5</v>
      </c>
      <c r="G81" s="8">
        <v>1</v>
      </c>
      <c r="H81" s="9">
        <v>0.6</v>
      </c>
      <c r="I81" s="78">
        <f>$C$3*H81/100%</f>
        <v>45</v>
      </c>
      <c r="J81" s="7">
        <v>4</v>
      </c>
      <c r="K81" s="8">
        <v>1</v>
      </c>
      <c r="L81" s="6">
        <v>0.7</v>
      </c>
      <c r="M81" s="78">
        <f>$C$3*L81/100%</f>
        <v>52.5</v>
      </c>
      <c r="N81" s="7">
        <v>3</v>
      </c>
      <c r="O81" s="8">
        <v>2</v>
      </c>
      <c r="P81" s="13">
        <v>0.8</v>
      </c>
      <c r="Q81" s="79">
        <f>$C$3*P81/100%</f>
        <v>60</v>
      </c>
      <c r="R81" s="11">
        <v>3</v>
      </c>
      <c r="S81" s="12">
        <v>5</v>
      </c>
      <c r="Y81" s="72">
        <f>F81*G81+J81*K81+N81*O81+R81*S81</f>
        <v>30</v>
      </c>
      <c r="AA81" s="146"/>
      <c r="AB81" s="147"/>
    </row>
    <row r="82" spans="1:28" ht="19.5" customHeight="1">
      <c r="A82" s="139"/>
      <c r="B82" s="133"/>
      <c r="C82" s="55" t="s">
        <v>1</v>
      </c>
      <c r="D82" s="6">
        <v>0.5</v>
      </c>
      <c r="E82" s="39">
        <f>$C$2*D82/100%</f>
        <v>50</v>
      </c>
      <c r="F82" s="7">
        <v>6</v>
      </c>
      <c r="G82" s="8">
        <v>1</v>
      </c>
      <c r="H82" s="9">
        <v>0.6</v>
      </c>
      <c r="I82" s="39">
        <f>$C$2*H82/100%</f>
        <v>60</v>
      </c>
      <c r="J82" s="7">
        <v>6</v>
      </c>
      <c r="K82" s="8">
        <v>1</v>
      </c>
      <c r="L82" s="6">
        <v>0.65</v>
      </c>
      <c r="M82" s="39">
        <f>$C$2*L82/100%</f>
        <v>65</v>
      </c>
      <c r="N82" s="7">
        <v>6</v>
      </c>
      <c r="O82" s="8">
        <v>4</v>
      </c>
      <c r="P82" s="14"/>
      <c r="Q82" s="14"/>
      <c r="R82" s="15"/>
      <c r="S82" s="15"/>
      <c r="Y82" s="72">
        <f>F82*G82+J82*K82+N82*O82+R82*S82</f>
        <v>36</v>
      </c>
      <c r="AA82" s="146"/>
      <c r="AB82" s="147"/>
    </row>
    <row r="83" spans="1:28" ht="19.5" customHeight="1" thickBot="1">
      <c r="A83" s="139"/>
      <c r="B83" s="133"/>
      <c r="C83" s="56" t="s">
        <v>0</v>
      </c>
      <c r="D83" s="13">
        <v>0.55</v>
      </c>
      <c r="E83" s="44">
        <f>$C$3*D83/100%</f>
        <v>41.25</v>
      </c>
      <c r="F83" s="11">
        <v>5</v>
      </c>
      <c r="G83" s="12">
        <v>1</v>
      </c>
      <c r="H83" s="13">
        <v>0.65</v>
      </c>
      <c r="I83" s="44">
        <f>$C$3*H83/100%</f>
        <v>48.75</v>
      </c>
      <c r="J83" s="11">
        <v>5</v>
      </c>
      <c r="K83" s="12">
        <v>2</v>
      </c>
      <c r="L83" s="10">
        <v>0.75</v>
      </c>
      <c r="M83" s="44">
        <f>$C$3*L83/100%</f>
        <v>56.25</v>
      </c>
      <c r="N83" s="11">
        <v>4</v>
      </c>
      <c r="O83" s="12">
        <v>4</v>
      </c>
      <c r="P83" s="14"/>
      <c r="Q83" s="14"/>
      <c r="R83" s="15"/>
      <c r="S83" s="15"/>
      <c r="Y83" s="73">
        <f>F83*G83+J83*K83+N83*O83+R83*S83</f>
        <v>31</v>
      </c>
      <c r="AA83" s="148"/>
      <c r="AB83" s="149"/>
    </row>
    <row r="84" spans="1:59" ht="19.5" customHeight="1" thickBot="1">
      <c r="A84" s="139"/>
      <c r="B84" s="150" t="s">
        <v>16</v>
      </c>
      <c r="C84" s="55" t="s">
        <v>25</v>
      </c>
      <c r="D84" s="6">
        <v>0.5</v>
      </c>
      <c r="E84" s="39">
        <f>$C$4*D84/100%</f>
        <v>50</v>
      </c>
      <c r="F84" s="7">
        <v>4</v>
      </c>
      <c r="G84" s="17">
        <v>1</v>
      </c>
      <c r="H84" s="6">
        <v>0.6</v>
      </c>
      <c r="I84" s="39">
        <f>$C$4*H84/100%</f>
        <v>60</v>
      </c>
      <c r="J84" s="7">
        <v>4</v>
      </c>
      <c r="K84" s="8">
        <v>1</v>
      </c>
      <c r="L84" s="2">
        <v>0.7</v>
      </c>
      <c r="M84" s="45">
        <f>$C$4*L84/100%</f>
        <v>70</v>
      </c>
      <c r="N84" s="3">
        <v>3</v>
      </c>
      <c r="O84" s="4">
        <v>2</v>
      </c>
      <c r="P84" s="2">
        <v>0.8</v>
      </c>
      <c r="Q84" s="45">
        <f>$C$4*P84/100%</f>
        <v>80</v>
      </c>
      <c r="R84" s="3">
        <v>3</v>
      </c>
      <c r="S84" s="4">
        <v>3</v>
      </c>
      <c r="T84" s="2">
        <v>0.85</v>
      </c>
      <c r="U84" s="45">
        <f>$C$4*T84/100%</f>
        <v>85</v>
      </c>
      <c r="V84" s="3">
        <v>2</v>
      </c>
      <c r="W84" s="4">
        <v>3</v>
      </c>
      <c r="X84" s="50"/>
      <c r="Y84" s="51"/>
      <c r="Z84" s="51"/>
      <c r="AA84" s="51"/>
      <c r="AO84" s="15"/>
      <c r="AP84" s="15"/>
      <c r="AQ84" s="15"/>
      <c r="BE84" s="71">
        <f>F84*G84+J84*K84+N84*O84+R84*S84+V84*W84</f>
        <v>29</v>
      </c>
      <c r="BG84" s="15" t="s">
        <v>24</v>
      </c>
    </row>
    <row r="85" spans="1:59" ht="19.5" customHeight="1" thickBot="1">
      <c r="A85" s="139"/>
      <c r="B85" s="151"/>
      <c r="C85" s="55" t="s">
        <v>0</v>
      </c>
      <c r="D85" s="6">
        <v>0.5</v>
      </c>
      <c r="E85" s="39">
        <f>$C$3*D85/100%</f>
        <v>37.5</v>
      </c>
      <c r="F85" s="7">
        <v>6</v>
      </c>
      <c r="G85" s="17">
        <v>1</v>
      </c>
      <c r="H85" s="6">
        <v>0.6</v>
      </c>
      <c r="I85" s="39">
        <f>$C$3*H85/100%</f>
        <v>45</v>
      </c>
      <c r="J85" s="7">
        <v>5</v>
      </c>
      <c r="K85" s="8">
        <v>1</v>
      </c>
      <c r="L85" s="6">
        <v>0.7</v>
      </c>
      <c r="M85" s="39">
        <f>$C$3*L85/100%</f>
        <v>52.5</v>
      </c>
      <c r="N85" s="7">
        <v>4</v>
      </c>
      <c r="O85" s="8">
        <v>2</v>
      </c>
      <c r="P85" s="74">
        <v>0.75</v>
      </c>
      <c r="Q85" s="75">
        <f>$C$3*P85/100%</f>
        <v>56.25</v>
      </c>
      <c r="R85" s="76">
        <v>3</v>
      </c>
      <c r="S85" s="77">
        <v>2</v>
      </c>
      <c r="T85" s="22">
        <v>0.8</v>
      </c>
      <c r="U85" s="47">
        <f>$C$3*T85/100%</f>
        <v>60</v>
      </c>
      <c r="V85" s="23">
        <v>2</v>
      </c>
      <c r="W85" s="24">
        <v>2</v>
      </c>
      <c r="X85" s="22">
        <v>0.85</v>
      </c>
      <c r="Y85" s="47">
        <f>$C$3*X85/100%</f>
        <v>63.75</v>
      </c>
      <c r="Z85" s="23">
        <v>1</v>
      </c>
      <c r="AA85" s="24">
        <v>2</v>
      </c>
      <c r="AB85" s="22">
        <v>0.8</v>
      </c>
      <c r="AC85" s="47">
        <f>$C$3*AB85/100%</f>
        <v>60</v>
      </c>
      <c r="AD85" s="23">
        <v>2</v>
      </c>
      <c r="AE85" s="24">
        <v>2</v>
      </c>
      <c r="AF85" s="22">
        <v>0.75</v>
      </c>
      <c r="AG85" s="47">
        <f>$C$3*AF85/100%</f>
        <v>56.25</v>
      </c>
      <c r="AH85" s="23">
        <v>3</v>
      </c>
      <c r="AI85" s="24">
        <v>2</v>
      </c>
      <c r="AJ85" s="22">
        <v>0.7</v>
      </c>
      <c r="AK85" s="47">
        <f>$C$3*AJ85/100%</f>
        <v>52.5</v>
      </c>
      <c r="AL85" s="23">
        <v>5</v>
      </c>
      <c r="AM85" s="24">
        <v>1</v>
      </c>
      <c r="AN85" s="22">
        <v>0.65</v>
      </c>
      <c r="AO85" s="47">
        <f>$C$3*AN85/100%</f>
        <v>48.75</v>
      </c>
      <c r="AP85" s="23">
        <v>7</v>
      </c>
      <c r="AQ85" s="24">
        <v>1</v>
      </c>
      <c r="AR85" s="22">
        <v>0.6</v>
      </c>
      <c r="AS85" s="47">
        <f>$C$3*AR85/100%</f>
        <v>45</v>
      </c>
      <c r="AT85" s="23">
        <v>9</v>
      </c>
      <c r="AU85" s="24">
        <v>1</v>
      </c>
      <c r="AV85" s="22">
        <v>0.55</v>
      </c>
      <c r="AW85" s="47">
        <f>$C$3*AV85/100%</f>
        <v>41.25</v>
      </c>
      <c r="AX85" s="23">
        <v>11</v>
      </c>
      <c r="AY85" s="24">
        <v>1</v>
      </c>
      <c r="AZ85" s="22">
        <v>0.5</v>
      </c>
      <c r="BA85" s="47">
        <f>$C$3*AZ85/100%</f>
        <v>37.5</v>
      </c>
      <c r="BB85" s="23">
        <v>13</v>
      </c>
      <c r="BC85" s="24">
        <v>1</v>
      </c>
      <c r="BE85" s="72">
        <f>F85*G85+J85*K85+N85*O85+R85*S85+V85*W85+Z85*AA85+AD85*AE85+AH85*AI85+AL85*AM85+AP85*AQ85+AT85*AU85+AX85*AY85+BB85*BC85</f>
        <v>86</v>
      </c>
      <c r="BG85" s="7">
        <f>SUM(BE84:BE86)</f>
        <v>146</v>
      </c>
    </row>
    <row r="86" spans="1:57" ht="19.5" customHeight="1" thickBot="1">
      <c r="A86" s="139"/>
      <c r="B86" s="152"/>
      <c r="C86" s="56" t="s">
        <v>3</v>
      </c>
      <c r="D86" s="10">
        <v>0.65</v>
      </c>
      <c r="E86" s="44">
        <f>$C$4*D86/100%</f>
        <v>65</v>
      </c>
      <c r="F86" s="11">
        <v>5</v>
      </c>
      <c r="G86" s="18">
        <v>1</v>
      </c>
      <c r="H86" s="10">
        <v>0.75</v>
      </c>
      <c r="I86" s="44">
        <f>$C$4*H86/100%</f>
        <v>75</v>
      </c>
      <c r="J86" s="11">
        <v>5</v>
      </c>
      <c r="K86" s="12">
        <v>2</v>
      </c>
      <c r="L86" s="10">
        <v>0.85</v>
      </c>
      <c r="M86" s="44">
        <f>$C$4*L86/100%</f>
        <v>85</v>
      </c>
      <c r="N86" s="11">
        <v>4</v>
      </c>
      <c r="O86" s="12">
        <v>4</v>
      </c>
      <c r="P86" s="50"/>
      <c r="Q86" s="51"/>
      <c r="R86" s="51"/>
      <c r="S86" s="51"/>
      <c r="BE86" s="73">
        <f>F86*G86+J86*K86+N86*O86</f>
        <v>31</v>
      </c>
    </row>
    <row r="87" spans="1:31" ht="19.5" customHeight="1" thickBot="1">
      <c r="A87" s="139"/>
      <c r="B87" s="150" t="s">
        <v>17</v>
      </c>
      <c r="C87" s="55" t="s">
        <v>0</v>
      </c>
      <c r="D87" s="9">
        <v>0.5</v>
      </c>
      <c r="E87" s="78">
        <f>$C$3*D87/100%</f>
        <v>37.5</v>
      </c>
      <c r="F87" s="7">
        <v>5</v>
      </c>
      <c r="G87" s="8">
        <v>1</v>
      </c>
      <c r="H87" s="9">
        <v>0.6</v>
      </c>
      <c r="I87" s="78">
        <f>$C$3*H87/100%</f>
        <v>45</v>
      </c>
      <c r="J87" s="7">
        <v>4</v>
      </c>
      <c r="K87" s="8">
        <v>1</v>
      </c>
      <c r="L87" s="6">
        <v>0.7</v>
      </c>
      <c r="M87" s="78">
        <f>$C$3*L87/100%</f>
        <v>52.5</v>
      </c>
      <c r="N87" s="7">
        <v>3</v>
      </c>
      <c r="O87" s="8">
        <v>2</v>
      </c>
      <c r="P87" s="29">
        <v>0.8</v>
      </c>
      <c r="Q87" s="80">
        <f>$C$3*P87/100%</f>
        <v>60</v>
      </c>
      <c r="R87" s="30">
        <v>3</v>
      </c>
      <c r="S87" s="31">
        <v>6</v>
      </c>
      <c r="Y87" s="15"/>
      <c r="AC87" s="71">
        <f>F87*G87+J87*K87+N87*O87+R87*S87+V87*W87+Z87*AA87</f>
        <v>33</v>
      </c>
      <c r="AE87" s="15" t="s">
        <v>24</v>
      </c>
    </row>
    <row r="88" spans="1:31" ht="19.5" customHeight="1" thickBot="1">
      <c r="A88" s="139"/>
      <c r="B88" s="151"/>
      <c r="C88" s="55" t="s">
        <v>1</v>
      </c>
      <c r="D88" s="6">
        <v>0.5</v>
      </c>
      <c r="E88" s="39">
        <f>$C$2*D88/100%</f>
        <v>50</v>
      </c>
      <c r="F88" s="7">
        <v>5</v>
      </c>
      <c r="G88" s="8">
        <v>1</v>
      </c>
      <c r="H88" s="9">
        <v>0.6</v>
      </c>
      <c r="I88" s="39">
        <f>$C$2*H88/100%</f>
        <v>60</v>
      </c>
      <c r="J88" s="7">
        <v>4</v>
      </c>
      <c r="K88" s="8">
        <v>1</v>
      </c>
      <c r="L88" s="6">
        <v>0.7</v>
      </c>
      <c r="M88" s="39">
        <f>$C$2*L88/100%</f>
        <v>70</v>
      </c>
      <c r="N88" s="7">
        <v>3</v>
      </c>
      <c r="O88" s="8">
        <v>2</v>
      </c>
      <c r="P88" s="22">
        <v>0.8</v>
      </c>
      <c r="Q88" s="47">
        <f>$C$2*P88/100%</f>
        <v>80</v>
      </c>
      <c r="R88" s="23">
        <v>3</v>
      </c>
      <c r="S88" s="24">
        <v>2</v>
      </c>
      <c r="T88" s="22">
        <v>0.85</v>
      </c>
      <c r="U88" s="47">
        <f>$C$2*T88/100%</f>
        <v>85</v>
      </c>
      <c r="V88" s="23">
        <v>2</v>
      </c>
      <c r="W88" s="24">
        <v>3</v>
      </c>
      <c r="X88" s="22">
        <v>0.8</v>
      </c>
      <c r="Y88" s="47">
        <f>$C$2*X88/100%</f>
        <v>80</v>
      </c>
      <c r="Z88" s="23">
        <v>3</v>
      </c>
      <c r="AA88" s="24">
        <v>3</v>
      </c>
      <c r="AC88" s="72">
        <f>F88*G88+J88*K88+N88*O88+R88*S88+V88*W88+Z88*AA88</f>
        <v>36</v>
      </c>
      <c r="AE88" s="7">
        <f>SUM(AC87:AC89)</f>
        <v>109</v>
      </c>
    </row>
    <row r="89" spans="1:29" ht="19.5" customHeight="1" thickBot="1">
      <c r="A89" s="139"/>
      <c r="B89" s="152"/>
      <c r="C89" s="56" t="s">
        <v>0</v>
      </c>
      <c r="D89" s="13">
        <v>0.5</v>
      </c>
      <c r="E89" s="44">
        <f>$C$3*D89/100%</f>
        <v>37.5</v>
      </c>
      <c r="F89" s="11">
        <v>5</v>
      </c>
      <c r="G89" s="12">
        <v>1</v>
      </c>
      <c r="H89" s="13">
        <v>0.6</v>
      </c>
      <c r="I89" s="44">
        <f>$C$3*H89/100%</f>
        <v>45</v>
      </c>
      <c r="J89" s="11">
        <v>5</v>
      </c>
      <c r="K89" s="12">
        <v>2</v>
      </c>
      <c r="L89" s="10">
        <v>0.7</v>
      </c>
      <c r="M89" s="44">
        <f>$C$3*L89/100%</f>
        <v>52.5</v>
      </c>
      <c r="N89" s="11">
        <v>5</v>
      </c>
      <c r="O89" s="12">
        <v>5</v>
      </c>
      <c r="P89" s="14"/>
      <c r="Q89" s="14"/>
      <c r="R89" s="15"/>
      <c r="S89" s="15"/>
      <c r="Y89" s="15"/>
      <c r="AC89" s="73">
        <f>F89*G89+J89*K89+N89*O89+R89*S89+V89*W89+Z89*AA89</f>
        <v>40</v>
      </c>
    </row>
    <row r="92" ht="13.5" thickBot="1"/>
    <row r="93" spans="1:31" ht="19.5" customHeight="1" thickBot="1">
      <c r="A93" s="138" t="s">
        <v>23</v>
      </c>
      <c r="B93" s="154" t="s">
        <v>13</v>
      </c>
      <c r="C93" s="54" t="s">
        <v>1</v>
      </c>
      <c r="D93" s="5">
        <v>0.5</v>
      </c>
      <c r="E93" s="45">
        <f>$C$2*D93/100%</f>
        <v>50</v>
      </c>
      <c r="F93" s="3">
        <v>5</v>
      </c>
      <c r="G93" s="4">
        <v>1</v>
      </c>
      <c r="H93" s="5">
        <v>0.6</v>
      </c>
      <c r="I93" s="45">
        <f>$C$2*H93/100%</f>
        <v>60</v>
      </c>
      <c r="J93" s="3">
        <v>4</v>
      </c>
      <c r="K93" s="4">
        <v>1</v>
      </c>
      <c r="L93" s="2">
        <v>0.7</v>
      </c>
      <c r="M93" s="45">
        <f>$C$2*L93/100%</f>
        <v>70</v>
      </c>
      <c r="N93" s="3">
        <v>3</v>
      </c>
      <c r="O93" s="4">
        <v>2</v>
      </c>
      <c r="P93" s="40">
        <v>0.8</v>
      </c>
      <c r="Q93" s="46">
        <f>$C$2*P93/100%</f>
        <v>80</v>
      </c>
      <c r="R93" s="30">
        <v>3</v>
      </c>
      <c r="S93" s="31">
        <v>2</v>
      </c>
      <c r="T93" s="22">
        <v>0.85</v>
      </c>
      <c r="U93" s="47">
        <f>$C$2*T93/100%</f>
        <v>85</v>
      </c>
      <c r="V93" s="23">
        <v>2</v>
      </c>
      <c r="W93" s="24">
        <v>2</v>
      </c>
      <c r="X93" s="22">
        <v>0.9</v>
      </c>
      <c r="Y93" s="47">
        <f>$C$2*X93/100%</f>
        <v>90</v>
      </c>
      <c r="Z93" s="23">
        <v>1</v>
      </c>
      <c r="AA93" s="24">
        <v>2</v>
      </c>
      <c r="AC93" s="71">
        <f>F93*G93+J93*K93+N93*O93+R93*S93+V93*W93+Z93*AA93</f>
        <v>27</v>
      </c>
      <c r="AE93" s="1" t="s">
        <v>24</v>
      </c>
    </row>
    <row r="94" spans="1:31" ht="19.5" customHeight="1" thickBot="1">
      <c r="A94" s="138"/>
      <c r="B94" s="157"/>
      <c r="C94" s="55" t="s">
        <v>26</v>
      </c>
      <c r="D94" s="9">
        <v>0.5</v>
      </c>
      <c r="E94" s="78">
        <f>$C$3*D94/100%</f>
        <v>37.5</v>
      </c>
      <c r="F94" s="7">
        <v>5</v>
      </c>
      <c r="G94" s="8">
        <v>1</v>
      </c>
      <c r="H94" s="9">
        <v>0.6</v>
      </c>
      <c r="I94" s="78">
        <f>$C$3*H94/100%</f>
        <v>45</v>
      </c>
      <c r="J94" s="7">
        <v>4</v>
      </c>
      <c r="K94" s="8">
        <v>1</v>
      </c>
      <c r="L94" s="6">
        <v>0.7</v>
      </c>
      <c r="M94" s="78">
        <f>$C$3*L94/100%</f>
        <v>52.5</v>
      </c>
      <c r="N94" s="7">
        <v>3</v>
      </c>
      <c r="O94" s="8">
        <v>2</v>
      </c>
      <c r="P94" s="13">
        <v>0.8</v>
      </c>
      <c r="Q94" s="79">
        <f>$C$3*P94/100%</f>
        <v>60</v>
      </c>
      <c r="R94" s="11">
        <v>3</v>
      </c>
      <c r="S94" s="12">
        <v>2</v>
      </c>
      <c r="T94" s="13">
        <v>0.85</v>
      </c>
      <c r="U94" s="79">
        <f>$C$3*T94/100%</f>
        <v>63.75</v>
      </c>
      <c r="V94" s="11">
        <v>2</v>
      </c>
      <c r="W94" s="12">
        <v>2</v>
      </c>
      <c r="X94" s="13">
        <v>0.8</v>
      </c>
      <c r="Y94" s="79">
        <f>$C$3*X94/100%</f>
        <v>60</v>
      </c>
      <c r="Z94" s="11">
        <v>3</v>
      </c>
      <c r="AA94" s="12">
        <v>2</v>
      </c>
      <c r="AC94" s="72">
        <f>F94*G94+J94*K94+N94*O94+R94*S94+V94*W94+Z94*AA94</f>
        <v>31</v>
      </c>
      <c r="AE94" s="7">
        <f>SUM(AC93:AC95)</f>
        <v>81</v>
      </c>
    </row>
    <row r="95" spans="1:29" ht="19.5" customHeight="1" thickBot="1">
      <c r="A95" s="138"/>
      <c r="B95" s="156"/>
      <c r="C95" s="55" t="s">
        <v>1</v>
      </c>
      <c r="D95" s="6">
        <v>0.55</v>
      </c>
      <c r="E95" s="39">
        <f>$C$2*D95/100%</f>
        <v>55.00000000000001</v>
      </c>
      <c r="F95" s="7">
        <v>4</v>
      </c>
      <c r="G95" s="8">
        <v>1</v>
      </c>
      <c r="H95" s="9">
        <v>0.65</v>
      </c>
      <c r="I95" s="39">
        <f>$C$2*H95/100%</f>
        <v>65</v>
      </c>
      <c r="J95" s="7">
        <v>4</v>
      </c>
      <c r="K95" s="8">
        <v>1</v>
      </c>
      <c r="L95" s="6">
        <v>0.75</v>
      </c>
      <c r="M95" s="39">
        <f>$C$2*L95/100%</f>
        <v>75</v>
      </c>
      <c r="N95" s="7">
        <v>3</v>
      </c>
      <c r="O95" s="8">
        <v>5</v>
      </c>
      <c r="P95" s="14"/>
      <c r="Q95" s="14"/>
      <c r="R95" s="15"/>
      <c r="S95" s="15"/>
      <c r="AC95" s="73">
        <f>F95*G95+J95*K95+N95*O95+R95*S95+V95*W95+Z95*AA95</f>
        <v>23</v>
      </c>
    </row>
    <row r="96" spans="1:51" ht="19.5" customHeight="1" thickBot="1">
      <c r="A96" s="138"/>
      <c r="B96" s="154" t="s">
        <v>16</v>
      </c>
      <c r="C96" s="54" t="s">
        <v>2</v>
      </c>
      <c r="D96" s="2">
        <v>0.5</v>
      </c>
      <c r="E96" s="46">
        <f>$C$4*D96/100%</f>
        <v>50</v>
      </c>
      <c r="F96" s="3">
        <v>3</v>
      </c>
      <c r="G96" s="16">
        <v>1</v>
      </c>
      <c r="H96" s="2">
        <v>0.6</v>
      </c>
      <c r="I96" s="46">
        <f>$C$4*H96/100%</f>
        <v>60</v>
      </c>
      <c r="J96" s="3">
        <v>3</v>
      </c>
      <c r="K96" s="4">
        <v>2</v>
      </c>
      <c r="L96" s="2">
        <v>0.7</v>
      </c>
      <c r="M96" s="46">
        <f>$C$4*L96/100%</f>
        <v>70</v>
      </c>
      <c r="N96" s="3">
        <v>3</v>
      </c>
      <c r="O96" s="16">
        <v>2</v>
      </c>
      <c r="P96" s="29">
        <v>0.75</v>
      </c>
      <c r="Q96" s="46">
        <f>$C$4*P96/100%</f>
        <v>75</v>
      </c>
      <c r="R96" s="30">
        <v>2</v>
      </c>
      <c r="S96" s="31">
        <v>4</v>
      </c>
      <c r="T96" s="15"/>
      <c r="AW96" s="7">
        <f>F96*G96+J96*K96+N96*O96+R96*S96+V96*W96+Z96*AA96+AD96*AE96+AH96*AI96+AL96*AM96</f>
        <v>23</v>
      </c>
      <c r="AX96" s="15"/>
      <c r="AY96" s="15" t="s">
        <v>24</v>
      </c>
    </row>
    <row r="97" spans="1:51" ht="19.5" customHeight="1" thickBot="1">
      <c r="A97" s="138"/>
      <c r="B97" s="155"/>
      <c r="C97" s="55" t="s">
        <v>26</v>
      </c>
      <c r="D97" s="6">
        <v>0.5</v>
      </c>
      <c r="E97" s="39">
        <f>$C$3*D97/100%</f>
        <v>37.5</v>
      </c>
      <c r="F97" s="7">
        <v>5</v>
      </c>
      <c r="G97" s="17">
        <v>1</v>
      </c>
      <c r="H97" s="6">
        <v>0.6</v>
      </c>
      <c r="I97" s="39">
        <f>$C$3*H97/100%</f>
        <v>45</v>
      </c>
      <c r="J97" s="7">
        <v>5</v>
      </c>
      <c r="K97" s="8">
        <v>1</v>
      </c>
      <c r="L97" s="6">
        <v>0.7</v>
      </c>
      <c r="M97" s="39">
        <f>$C$3*L97/100%</f>
        <v>52.5</v>
      </c>
      <c r="N97" s="7">
        <v>4</v>
      </c>
      <c r="O97" s="8">
        <v>2</v>
      </c>
      <c r="P97" s="19">
        <v>0.75</v>
      </c>
      <c r="Q97" s="48">
        <f>$C$3*P97/100%</f>
        <v>56.25</v>
      </c>
      <c r="R97" s="20">
        <v>3</v>
      </c>
      <c r="S97" s="21">
        <v>2</v>
      </c>
      <c r="T97" s="22">
        <v>0.8</v>
      </c>
      <c r="U97" s="47">
        <f>$C$3*T97/100%</f>
        <v>60</v>
      </c>
      <c r="V97" s="23">
        <v>3</v>
      </c>
      <c r="W97" s="24">
        <v>2</v>
      </c>
      <c r="X97" s="22">
        <v>0.75</v>
      </c>
      <c r="Y97" s="47">
        <f>$C$3*X97/100%</f>
        <v>56.25</v>
      </c>
      <c r="Z97" s="23">
        <v>4</v>
      </c>
      <c r="AA97" s="24">
        <v>1</v>
      </c>
      <c r="AB97" s="22">
        <v>0.7</v>
      </c>
      <c r="AC97" s="47">
        <f>$C$3*AB97/100%</f>
        <v>52.5</v>
      </c>
      <c r="AD97" s="23">
        <v>5</v>
      </c>
      <c r="AE97" s="24">
        <v>1</v>
      </c>
      <c r="AF97" s="22">
        <v>0.65</v>
      </c>
      <c r="AG97" s="47">
        <f>$C$3*AF97/100%</f>
        <v>48.75</v>
      </c>
      <c r="AH97" s="23">
        <v>6</v>
      </c>
      <c r="AI97" s="24">
        <v>1</v>
      </c>
      <c r="AJ97" s="22">
        <v>0.6</v>
      </c>
      <c r="AK97" s="47">
        <f>$C$3*AJ97/100%</f>
        <v>45</v>
      </c>
      <c r="AL97" s="23">
        <v>7</v>
      </c>
      <c r="AM97" s="24">
        <v>1</v>
      </c>
      <c r="AN97" s="22">
        <v>0.55</v>
      </c>
      <c r="AO97" s="47">
        <f>$C$3*AN97/100%</f>
        <v>41.25</v>
      </c>
      <c r="AP97" s="23">
        <v>8</v>
      </c>
      <c r="AQ97" s="24">
        <v>1</v>
      </c>
      <c r="AR97" s="22">
        <v>0.5</v>
      </c>
      <c r="AS97" s="47">
        <f>$C$3*AR97/100%</f>
        <v>37.5</v>
      </c>
      <c r="AT97" s="23">
        <v>9</v>
      </c>
      <c r="AU97" s="24">
        <v>1</v>
      </c>
      <c r="AW97" s="7">
        <f>F97*G97+J97*K97+N97*O97+R97*S97+V97*W97+Z97*AA97+AD97*AE97+AH97*AI97+AL97*AM97+AP97*AQ97+AT97*AU97</f>
        <v>69</v>
      </c>
      <c r="AX97" s="51"/>
      <c r="AY97" s="64">
        <f>SUM(AW96:AW98)</f>
        <v>124</v>
      </c>
    </row>
    <row r="98" spans="1:65" ht="19.5" customHeight="1" thickBot="1">
      <c r="A98" s="138"/>
      <c r="B98" s="158"/>
      <c r="C98" s="55" t="s">
        <v>25</v>
      </c>
      <c r="D98" s="6">
        <v>0.5</v>
      </c>
      <c r="E98" s="39">
        <f>$C$4*D98/100%</f>
        <v>50</v>
      </c>
      <c r="F98" s="7">
        <v>4</v>
      </c>
      <c r="G98" s="17">
        <v>1</v>
      </c>
      <c r="H98" s="6">
        <v>0.6</v>
      </c>
      <c r="I98" s="39">
        <f>$C$4*H98/100%</f>
        <v>60</v>
      </c>
      <c r="J98" s="7">
        <v>4</v>
      </c>
      <c r="K98" s="8">
        <v>1</v>
      </c>
      <c r="L98" s="6">
        <v>0.7</v>
      </c>
      <c r="M98" s="39">
        <f>$C$4*L98/100%</f>
        <v>70</v>
      </c>
      <c r="N98" s="7">
        <v>3</v>
      </c>
      <c r="O98" s="8">
        <v>2</v>
      </c>
      <c r="P98" s="10">
        <v>0.8</v>
      </c>
      <c r="Q98" s="44">
        <f>$C$4*P98/100%</f>
        <v>80</v>
      </c>
      <c r="R98" s="11">
        <v>3</v>
      </c>
      <c r="S98" s="12">
        <v>6</v>
      </c>
      <c r="T98" s="50"/>
      <c r="U98" s="51"/>
      <c r="V98" s="51"/>
      <c r="W98" s="51"/>
      <c r="X98" s="50"/>
      <c r="Y98" s="51"/>
      <c r="Z98" s="51"/>
      <c r="AA98" s="51"/>
      <c r="AW98" s="7">
        <f>F98*G98+J98*K98+N98*O98+R98*S98+V98*W98+Z98*AA98+AD98*AE98+AH98*AI98+AL98*AM98+AP98*AQ98+AT98*AU98</f>
        <v>32</v>
      </c>
      <c r="AX98" s="15"/>
      <c r="AY98" s="15"/>
      <c r="BM98" s="15"/>
    </row>
    <row r="99" spans="1:39" ht="19.5" customHeight="1">
      <c r="A99" s="138"/>
      <c r="B99" s="159" t="s">
        <v>17</v>
      </c>
      <c r="C99" s="54" t="s">
        <v>1</v>
      </c>
      <c r="D99" s="2">
        <v>0.5</v>
      </c>
      <c r="E99" s="45">
        <f>$C$2*D99/100%</f>
        <v>50</v>
      </c>
      <c r="F99" s="3">
        <v>5</v>
      </c>
      <c r="G99" s="4">
        <v>1</v>
      </c>
      <c r="H99" s="2">
        <v>0.6</v>
      </c>
      <c r="I99" s="45">
        <f>$C$2*H99/100%</f>
        <v>60</v>
      </c>
      <c r="J99" s="3">
        <v>4</v>
      </c>
      <c r="K99" s="4">
        <v>1</v>
      </c>
      <c r="L99" s="2">
        <v>0.7</v>
      </c>
      <c r="M99" s="45">
        <f>$C$2*L99/100%</f>
        <v>70</v>
      </c>
      <c r="N99" s="3">
        <v>3</v>
      </c>
      <c r="O99" s="16">
        <v>2</v>
      </c>
      <c r="P99" s="2">
        <v>0.8</v>
      </c>
      <c r="Q99" s="45">
        <f>$C$2*P99/100%</f>
        <v>80</v>
      </c>
      <c r="R99" s="3">
        <v>3</v>
      </c>
      <c r="S99" s="4">
        <v>7</v>
      </c>
      <c r="T99" s="14"/>
      <c r="U99" s="71">
        <f>F99*G99+J99*K99+N99*O99+R99*S99</f>
        <v>36</v>
      </c>
      <c r="W99" s="1" t="s">
        <v>24</v>
      </c>
      <c r="X99" s="14"/>
      <c r="Y99" s="14"/>
      <c r="Z99" s="15"/>
      <c r="AA99" s="15"/>
      <c r="AB99" s="14"/>
      <c r="AC99" s="14"/>
      <c r="AD99" s="15"/>
      <c r="AE99" s="15"/>
      <c r="AF99" s="14"/>
      <c r="AG99" s="14"/>
      <c r="AH99" s="15"/>
      <c r="AI99" s="15"/>
      <c r="AJ99" s="14"/>
      <c r="AK99" s="14"/>
      <c r="AL99" s="15"/>
      <c r="AM99" s="15"/>
    </row>
    <row r="100" spans="1:42" ht="19.5" customHeight="1" thickBot="1">
      <c r="A100" s="138"/>
      <c r="B100" s="159"/>
      <c r="C100" s="56" t="s">
        <v>26</v>
      </c>
      <c r="D100" s="10">
        <v>0.5</v>
      </c>
      <c r="E100" s="44">
        <f>$C$3*D100/100%</f>
        <v>37.5</v>
      </c>
      <c r="F100" s="11">
        <v>5</v>
      </c>
      <c r="G100" s="12">
        <v>1</v>
      </c>
      <c r="H100" s="10">
        <v>0.6</v>
      </c>
      <c r="I100" s="44">
        <f>$C$3*H100/100%</f>
        <v>45</v>
      </c>
      <c r="J100" s="11">
        <v>4</v>
      </c>
      <c r="K100" s="12">
        <v>1</v>
      </c>
      <c r="L100" s="10">
        <v>0.7</v>
      </c>
      <c r="M100" s="44">
        <f>$C$3*L100/100%</f>
        <v>52.5</v>
      </c>
      <c r="N100" s="11">
        <v>3</v>
      </c>
      <c r="O100" s="18">
        <v>2</v>
      </c>
      <c r="P100" s="10">
        <v>0.8</v>
      </c>
      <c r="Q100" s="44">
        <f>$C$3*P100/100%</f>
        <v>60</v>
      </c>
      <c r="R100" s="11">
        <v>2</v>
      </c>
      <c r="S100" s="12">
        <v>6</v>
      </c>
      <c r="T100" s="50"/>
      <c r="U100" s="73">
        <f>F100*G100+J100*K100+N100*O100+R100*S100</f>
        <v>27</v>
      </c>
      <c r="W100" s="7">
        <f>SUM(U99:U100)</f>
        <v>63</v>
      </c>
      <c r="X100" s="50"/>
      <c r="Y100" s="51"/>
      <c r="Z100" s="51"/>
      <c r="AA100" s="51"/>
      <c r="AB100" s="50"/>
      <c r="AC100" s="51"/>
      <c r="AD100" s="51"/>
      <c r="AE100" s="51"/>
      <c r="AF100" s="50"/>
      <c r="AG100" s="51"/>
      <c r="AH100" s="51"/>
      <c r="AI100" s="51"/>
      <c r="AJ100" s="50"/>
      <c r="AK100" s="51"/>
      <c r="AL100" s="51"/>
      <c r="AM100" s="51"/>
      <c r="AN100" s="14"/>
      <c r="AO100" s="15"/>
      <c r="AP100" s="15"/>
    </row>
    <row r="101" ht="12.75">
      <c r="U101" s="15"/>
    </row>
    <row r="102" ht="12.75">
      <c r="U102" s="15"/>
    </row>
    <row r="103" spans="1:6" ht="12.75">
      <c r="A103" s="161" t="s">
        <v>28</v>
      </c>
      <c r="B103" s="161"/>
      <c r="C103" s="65"/>
      <c r="F103" s="53"/>
    </row>
    <row r="104" ht="13.5" thickBot="1"/>
    <row r="105" spans="1:47" ht="19.5" customHeight="1" thickBot="1">
      <c r="A105" s="162" t="s">
        <v>27</v>
      </c>
      <c r="B105" s="133" t="s">
        <v>13</v>
      </c>
      <c r="C105" s="81" t="s">
        <v>0</v>
      </c>
      <c r="D105" s="82">
        <v>0.5</v>
      </c>
      <c r="E105" s="43">
        <f>$C$3*D105/100%</f>
        <v>37.5</v>
      </c>
      <c r="F105" s="3">
        <v>5</v>
      </c>
      <c r="G105" s="3">
        <v>1</v>
      </c>
      <c r="H105" s="82">
        <v>0.6</v>
      </c>
      <c r="I105" s="43">
        <f>$C$3*H105/100%</f>
        <v>45</v>
      </c>
      <c r="J105" s="3">
        <v>4</v>
      </c>
      <c r="K105" s="3">
        <v>1</v>
      </c>
      <c r="L105" s="82">
        <v>0.7</v>
      </c>
      <c r="M105" s="43">
        <f>$C$3*L105/100%</f>
        <v>52.5</v>
      </c>
      <c r="N105" s="3">
        <v>3</v>
      </c>
      <c r="O105" s="4">
        <v>2</v>
      </c>
      <c r="P105" s="22">
        <v>0.8</v>
      </c>
      <c r="Q105" s="87">
        <f>$C$3*P105/100%</f>
        <v>60</v>
      </c>
      <c r="R105" s="23">
        <v>3</v>
      </c>
      <c r="S105" s="24">
        <v>2</v>
      </c>
      <c r="T105" s="88">
        <v>0.85</v>
      </c>
      <c r="U105" s="87">
        <f>$C$3*T105/100%</f>
        <v>63.75</v>
      </c>
      <c r="V105" s="23">
        <v>2</v>
      </c>
      <c r="W105" s="24">
        <v>4</v>
      </c>
      <c r="AC105" s="90">
        <f>F105*G105+J105*K105+N105*O105+R105*S105+V105*W105</f>
        <v>29</v>
      </c>
      <c r="AE105" s="164" t="s">
        <v>46</v>
      </c>
      <c r="AF105" s="181"/>
      <c r="AG105" s="181"/>
      <c r="AH105" s="181"/>
      <c r="AI105" s="181"/>
      <c r="AJ105" s="181"/>
      <c r="AK105" s="181"/>
      <c r="AL105" s="181"/>
      <c r="AM105" s="181"/>
      <c r="AN105" s="181"/>
      <c r="AO105" s="181"/>
      <c r="AP105" s="182"/>
      <c r="AQ105" s="104"/>
      <c r="AR105" s="104"/>
      <c r="AS105" s="104"/>
      <c r="AT105" s="104"/>
      <c r="AU105" s="104"/>
    </row>
    <row r="106" spans="1:47" ht="19.5" customHeight="1">
      <c r="A106" s="163"/>
      <c r="B106" s="133"/>
      <c r="C106" s="83" t="s">
        <v>1</v>
      </c>
      <c r="D106" s="84">
        <v>0.5</v>
      </c>
      <c r="E106" s="39">
        <f>$C$2*D106/100%</f>
        <v>50</v>
      </c>
      <c r="F106" s="7">
        <v>5</v>
      </c>
      <c r="G106" s="7">
        <v>1</v>
      </c>
      <c r="H106" s="84">
        <v>0.6</v>
      </c>
      <c r="I106" s="39">
        <f>$C$2*H106/100%</f>
        <v>60</v>
      </c>
      <c r="J106" s="7">
        <v>5</v>
      </c>
      <c r="K106" s="7">
        <v>1</v>
      </c>
      <c r="L106" s="84">
        <v>0.7</v>
      </c>
      <c r="M106" s="39">
        <f>$C$2*L106/100%</f>
        <v>70</v>
      </c>
      <c r="N106" s="89"/>
      <c r="O106" s="8">
        <v>7</v>
      </c>
      <c r="P106" s="50"/>
      <c r="Q106" s="51"/>
      <c r="R106" s="51"/>
      <c r="S106" s="51"/>
      <c r="Z106" s="15"/>
      <c r="AA106" s="15"/>
      <c r="AB106" s="15"/>
      <c r="AC106" s="91">
        <f>F106*G106+J106*K106+N106*O106+R106*S106</f>
        <v>10</v>
      </c>
      <c r="AE106" s="183"/>
      <c r="AF106" s="184"/>
      <c r="AG106" s="184"/>
      <c r="AH106" s="184"/>
      <c r="AI106" s="184"/>
      <c r="AJ106" s="184"/>
      <c r="AK106" s="184"/>
      <c r="AL106" s="184"/>
      <c r="AM106" s="184"/>
      <c r="AN106" s="184"/>
      <c r="AO106" s="184"/>
      <c r="AP106" s="185"/>
      <c r="AQ106" s="104"/>
      <c r="AR106" s="104"/>
      <c r="AS106" s="104"/>
      <c r="AT106" s="104"/>
      <c r="AU106" s="104"/>
    </row>
    <row r="107" spans="1:47" ht="19.5" customHeight="1">
      <c r="A107" s="163"/>
      <c r="B107" s="133"/>
      <c r="C107" s="83" t="s">
        <v>0</v>
      </c>
      <c r="D107" s="84">
        <v>0.5</v>
      </c>
      <c r="E107" s="39">
        <f>$C$3*D107/100%</f>
        <v>37.5</v>
      </c>
      <c r="F107" s="7">
        <v>6</v>
      </c>
      <c r="G107" s="7">
        <v>1</v>
      </c>
      <c r="H107" s="84">
        <v>0.6</v>
      </c>
      <c r="I107" s="39">
        <f>$C$3*H107/100%</f>
        <v>45</v>
      </c>
      <c r="J107" s="7">
        <v>6</v>
      </c>
      <c r="K107" s="7">
        <v>2</v>
      </c>
      <c r="L107" s="84">
        <v>0.7</v>
      </c>
      <c r="M107" s="39">
        <f>$C$3*L107/100%</f>
        <v>52.5</v>
      </c>
      <c r="N107" s="7">
        <v>6</v>
      </c>
      <c r="O107" s="8">
        <v>4</v>
      </c>
      <c r="P107" s="14"/>
      <c r="Q107" s="14"/>
      <c r="R107" s="15"/>
      <c r="S107" s="15"/>
      <c r="Z107" s="15"/>
      <c r="AA107" s="15"/>
      <c r="AB107" s="15"/>
      <c r="AC107" s="91">
        <f>F107*G107+J107*K107+N107*O107+R107*S107</f>
        <v>42</v>
      </c>
      <c r="AE107" s="183"/>
      <c r="AF107" s="184"/>
      <c r="AG107" s="184"/>
      <c r="AH107" s="184"/>
      <c r="AI107" s="184"/>
      <c r="AJ107" s="184"/>
      <c r="AK107" s="184"/>
      <c r="AL107" s="184"/>
      <c r="AM107" s="184"/>
      <c r="AN107" s="184"/>
      <c r="AO107" s="184"/>
      <c r="AP107" s="185"/>
      <c r="AQ107" s="104"/>
      <c r="AR107" s="104"/>
      <c r="AS107" s="104"/>
      <c r="AT107" s="104"/>
      <c r="AU107" s="104"/>
    </row>
    <row r="108" spans="1:47" ht="19.5" customHeight="1" thickBot="1">
      <c r="A108" s="163"/>
      <c r="B108" s="133"/>
      <c r="C108" s="85" t="s">
        <v>132</v>
      </c>
      <c r="D108" s="86">
        <v>0.5</v>
      </c>
      <c r="E108" s="44">
        <f>$C$2*D108/100%</f>
        <v>50</v>
      </c>
      <c r="F108" s="11">
        <v>5</v>
      </c>
      <c r="G108" s="11">
        <v>1</v>
      </c>
      <c r="H108" s="86">
        <v>0.6</v>
      </c>
      <c r="I108" s="44">
        <f>$C$2*H108/100%</f>
        <v>60</v>
      </c>
      <c r="J108" s="11">
        <v>5</v>
      </c>
      <c r="K108" s="11">
        <v>2</v>
      </c>
      <c r="L108" s="86">
        <v>0.65</v>
      </c>
      <c r="M108" s="44">
        <f>$C$2*L108/100%</f>
        <v>65</v>
      </c>
      <c r="N108" s="11">
        <v>4</v>
      </c>
      <c r="O108" s="12">
        <v>4</v>
      </c>
      <c r="P108" s="14"/>
      <c r="Q108" s="14"/>
      <c r="R108" s="15"/>
      <c r="S108" s="15"/>
      <c r="AC108" s="73">
        <f>F108*G108+J108*K108+N108*O108</f>
        <v>31</v>
      </c>
      <c r="AE108" s="186"/>
      <c r="AF108" s="187"/>
      <c r="AG108" s="187"/>
      <c r="AH108" s="187"/>
      <c r="AI108" s="187"/>
      <c r="AJ108" s="187"/>
      <c r="AK108" s="187"/>
      <c r="AL108" s="187"/>
      <c r="AM108" s="187"/>
      <c r="AN108" s="187"/>
      <c r="AO108" s="187"/>
      <c r="AP108" s="188"/>
      <c r="AQ108" s="104"/>
      <c r="AR108" s="104"/>
      <c r="AS108" s="104"/>
      <c r="AT108" s="104"/>
      <c r="AU108" s="104"/>
    </row>
    <row r="109" spans="1:59" ht="19.5" customHeight="1" thickBot="1">
      <c r="A109" s="163"/>
      <c r="B109" s="154" t="s">
        <v>16</v>
      </c>
      <c r="C109" s="54" t="s">
        <v>2</v>
      </c>
      <c r="D109" s="2">
        <v>0.5</v>
      </c>
      <c r="E109" s="46">
        <f>$C$4*D109/100%</f>
        <v>50</v>
      </c>
      <c r="F109" s="3">
        <v>4</v>
      </c>
      <c r="G109" s="16">
        <v>1</v>
      </c>
      <c r="H109" s="2">
        <v>0.6</v>
      </c>
      <c r="I109" s="46">
        <f>$C$4*H109/100%</f>
        <v>60</v>
      </c>
      <c r="J109" s="3">
        <v>4</v>
      </c>
      <c r="K109" s="4">
        <v>2</v>
      </c>
      <c r="L109" s="2">
        <v>0.7</v>
      </c>
      <c r="M109" s="46">
        <f>$C$4*L109/100%</f>
        <v>70</v>
      </c>
      <c r="N109" s="3">
        <v>4</v>
      </c>
      <c r="O109" s="4">
        <v>4</v>
      </c>
      <c r="P109" s="50"/>
      <c r="Q109" s="51"/>
      <c r="R109" s="51"/>
      <c r="S109" s="51"/>
      <c r="T109" s="15"/>
      <c r="AX109" s="15"/>
      <c r="BE109" s="7">
        <f>F109*G109+J109*K109+N109*O109+R109*S109+V109*W109+Z109*AA109+AD109*AE109+AH109*AI109+AL109*AM109+AP109*AQ109+AT109*AU109+AX109*AY109+BB109*BC109</f>
        <v>28</v>
      </c>
      <c r="BG109" s="15" t="s">
        <v>24</v>
      </c>
    </row>
    <row r="110" spans="1:59" ht="19.5" customHeight="1" thickBot="1">
      <c r="A110" s="163"/>
      <c r="B110" s="155"/>
      <c r="C110" s="55" t="s">
        <v>26</v>
      </c>
      <c r="D110" s="6">
        <v>0.5</v>
      </c>
      <c r="E110" s="39">
        <f>$C$3*D110/100%</f>
        <v>37.5</v>
      </c>
      <c r="F110" s="7">
        <v>5</v>
      </c>
      <c r="G110" s="17">
        <v>1</v>
      </c>
      <c r="H110" s="6">
        <v>0.6</v>
      </c>
      <c r="I110" s="39">
        <f>$C$3*H110/100%</f>
        <v>45</v>
      </c>
      <c r="J110" s="7">
        <v>5</v>
      </c>
      <c r="K110" s="8">
        <v>1</v>
      </c>
      <c r="L110" s="6">
        <v>0.7</v>
      </c>
      <c r="M110" s="39">
        <f>$C$3*L110/100%</f>
        <v>52.5</v>
      </c>
      <c r="N110" s="7">
        <v>4</v>
      </c>
      <c r="O110" s="8">
        <v>2</v>
      </c>
      <c r="P110" s="40">
        <v>0.75</v>
      </c>
      <c r="Q110" s="46">
        <f>$C$3*P110/100%</f>
        <v>56.25</v>
      </c>
      <c r="R110" s="30">
        <v>3</v>
      </c>
      <c r="S110" s="31">
        <v>2</v>
      </c>
      <c r="T110" s="22">
        <v>0.8</v>
      </c>
      <c r="U110" s="47">
        <f>$C$3*T110/100%</f>
        <v>60</v>
      </c>
      <c r="V110" s="23">
        <v>2</v>
      </c>
      <c r="W110" s="24">
        <v>2</v>
      </c>
      <c r="X110" s="22">
        <v>0.85</v>
      </c>
      <c r="Y110" s="47">
        <f>$C$3*X110/100%</f>
        <v>63.75</v>
      </c>
      <c r="Z110" s="23">
        <v>1</v>
      </c>
      <c r="AA110" s="24">
        <v>2</v>
      </c>
      <c r="AB110" s="22">
        <v>0.8</v>
      </c>
      <c r="AC110" s="47">
        <f>$C$3*AB110/100%</f>
        <v>60</v>
      </c>
      <c r="AD110" s="23">
        <v>2</v>
      </c>
      <c r="AE110" s="24">
        <v>2</v>
      </c>
      <c r="AF110" s="22">
        <v>0.75</v>
      </c>
      <c r="AG110" s="47">
        <f>$C$3*AF110/100%</f>
        <v>56.25</v>
      </c>
      <c r="AH110" s="23">
        <v>3</v>
      </c>
      <c r="AI110" s="24">
        <v>2</v>
      </c>
      <c r="AJ110" s="22">
        <v>0.7</v>
      </c>
      <c r="AK110" s="47">
        <f>$C$3*AJ110/100%</f>
        <v>52.5</v>
      </c>
      <c r="AL110" s="23">
        <v>4</v>
      </c>
      <c r="AM110" s="24">
        <v>1</v>
      </c>
      <c r="AN110" s="22">
        <v>0.65</v>
      </c>
      <c r="AO110" s="47">
        <f>$C$3*AN110/100%</f>
        <v>48.75</v>
      </c>
      <c r="AP110" s="23">
        <v>6</v>
      </c>
      <c r="AQ110" s="24">
        <v>1</v>
      </c>
      <c r="AR110" s="22">
        <v>0.6</v>
      </c>
      <c r="AS110" s="47">
        <f>$C$3*AR110/100%</f>
        <v>45</v>
      </c>
      <c r="AT110" s="23">
        <v>8</v>
      </c>
      <c r="AU110" s="24">
        <v>1</v>
      </c>
      <c r="AV110" s="22">
        <v>0.55</v>
      </c>
      <c r="AW110" s="47">
        <f>$C$3*AV110/100%</f>
        <v>41.25</v>
      </c>
      <c r="AX110" s="23">
        <v>10</v>
      </c>
      <c r="AY110" s="24">
        <v>1</v>
      </c>
      <c r="AZ110" s="22">
        <v>0.5</v>
      </c>
      <c r="BA110" s="47">
        <f>$C$3*AZ110/100%</f>
        <v>37.5</v>
      </c>
      <c r="BB110" s="23">
        <v>12</v>
      </c>
      <c r="BC110" s="24">
        <v>1</v>
      </c>
      <c r="BE110" s="7">
        <f>F110*G110+J110*K110+N110*O110+R110*S110+V110*W110+Z110*AA110+AD110*AE110+AH110*AI110+AL110*AM110+AP110*AQ110+AT110*AU110+AX110*AY110+BB110*BC110</f>
        <v>80</v>
      </c>
      <c r="BF110" s="51"/>
      <c r="BG110" s="64">
        <f>SUM(BE109:BE111)</f>
        <v>140</v>
      </c>
    </row>
    <row r="111" spans="1:65" ht="19.5" customHeight="1" thickBot="1">
      <c r="A111" s="163"/>
      <c r="B111" s="158"/>
      <c r="C111" s="55" t="s">
        <v>25</v>
      </c>
      <c r="D111" s="10">
        <v>0.5</v>
      </c>
      <c r="E111" s="44">
        <f>$C$4*D111/100%</f>
        <v>50</v>
      </c>
      <c r="F111" s="11">
        <v>4</v>
      </c>
      <c r="G111" s="18">
        <v>1</v>
      </c>
      <c r="H111" s="10">
        <v>0.6</v>
      </c>
      <c r="I111" s="44">
        <f>$C$4*H111/100%</f>
        <v>60</v>
      </c>
      <c r="J111" s="11">
        <v>4</v>
      </c>
      <c r="K111" s="12">
        <v>1</v>
      </c>
      <c r="L111" s="10">
        <v>0.7</v>
      </c>
      <c r="M111" s="44">
        <f>$C$4*L111/100%</f>
        <v>70</v>
      </c>
      <c r="N111" s="11">
        <v>3</v>
      </c>
      <c r="O111" s="12">
        <v>2</v>
      </c>
      <c r="P111" s="10">
        <v>0.8</v>
      </c>
      <c r="Q111" s="44">
        <f>$C$4*P111/100%</f>
        <v>80</v>
      </c>
      <c r="R111" s="11">
        <v>3</v>
      </c>
      <c r="S111" s="12">
        <v>6</v>
      </c>
      <c r="T111" s="50"/>
      <c r="U111" s="51"/>
      <c r="V111" s="51"/>
      <c r="W111" s="51"/>
      <c r="X111" s="50"/>
      <c r="Y111" s="51"/>
      <c r="Z111" s="51"/>
      <c r="AA111" s="51"/>
      <c r="AX111" s="15"/>
      <c r="AY111" s="15"/>
      <c r="BE111" s="7">
        <f>F111*G111+J111*K111+N111*O111+R111*S111+V111*W111+Z111*AA111+AD111*AE111+AH111*AI111+AL111*AM111+AP111*AQ111+AT111*AU111+AX111*AY111+BB111*BC111</f>
        <v>32</v>
      </c>
      <c r="BM111" s="15"/>
    </row>
    <row r="112" spans="1:31" ht="19.5" customHeight="1" thickBot="1">
      <c r="A112" s="163"/>
      <c r="B112" s="154" t="s">
        <v>17</v>
      </c>
      <c r="C112" s="54" t="s">
        <v>1</v>
      </c>
      <c r="D112" s="5">
        <v>0.5</v>
      </c>
      <c r="E112" s="45">
        <f>$C$2*D112/100%</f>
        <v>50</v>
      </c>
      <c r="F112" s="3">
        <v>5</v>
      </c>
      <c r="G112" s="4">
        <v>1</v>
      </c>
      <c r="H112" s="5">
        <v>0.6</v>
      </c>
      <c r="I112" s="45">
        <f>$C$2*H112/100%</f>
        <v>60</v>
      </c>
      <c r="J112" s="3">
        <v>4</v>
      </c>
      <c r="K112" s="4">
        <v>1</v>
      </c>
      <c r="L112" s="2">
        <v>0.7</v>
      </c>
      <c r="M112" s="45">
        <f>$C$2*L112/100%</f>
        <v>70</v>
      </c>
      <c r="N112" s="3">
        <v>3</v>
      </c>
      <c r="O112" s="4">
        <v>2</v>
      </c>
      <c r="P112" s="29">
        <v>0.8</v>
      </c>
      <c r="Q112" s="46">
        <f>$C$2*P112/100%</f>
        <v>80</v>
      </c>
      <c r="R112" s="30">
        <v>3</v>
      </c>
      <c r="S112" s="31">
        <v>2</v>
      </c>
      <c r="T112" s="88">
        <v>0.85</v>
      </c>
      <c r="U112" s="47">
        <f>$C$2*T112/100%</f>
        <v>85</v>
      </c>
      <c r="V112" s="23">
        <v>2</v>
      </c>
      <c r="W112" s="24">
        <v>3</v>
      </c>
      <c r="X112" s="50"/>
      <c r="Y112" s="51"/>
      <c r="Z112" s="51"/>
      <c r="AA112" s="51"/>
      <c r="AC112" s="71">
        <f>F112*G112+J112*K112+N112*O112+R112*S112+V112*W112+Z112*AA112</f>
        <v>27</v>
      </c>
      <c r="AE112" s="1" t="s">
        <v>24</v>
      </c>
    </row>
    <row r="113" spans="1:31" ht="19.5" customHeight="1" thickBot="1">
      <c r="A113" s="157"/>
      <c r="B113" s="157"/>
      <c r="C113" s="55" t="s">
        <v>26</v>
      </c>
      <c r="D113" s="9">
        <v>0.5</v>
      </c>
      <c r="E113" s="78">
        <f>$C$3*D113/100%</f>
        <v>37.5</v>
      </c>
      <c r="F113" s="7">
        <v>5</v>
      </c>
      <c r="G113" s="8">
        <v>1</v>
      </c>
      <c r="H113" s="9">
        <v>0.6</v>
      </c>
      <c r="I113" s="78">
        <f>$C$3*H113/100%</f>
        <v>45</v>
      </c>
      <c r="J113" s="7">
        <v>4</v>
      </c>
      <c r="K113" s="8">
        <v>2</v>
      </c>
      <c r="L113" s="6">
        <v>0.7</v>
      </c>
      <c r="M113" s="78">
        <f>$C$3*L113/100%</f>
        <v>52.5</v>
      </c>
      <c r="N113" s="7">
        <v>3</v>
      </c>
      <c r="O113" s="8">
        <v>2</v>
      </c>
      <c r="P113" s="10">
        <v>0.8</v>
      </c>
      <c r="Q113" s="79">
        <f>$C$3*P113/100%</f>
        <v>60</v>
      </c>
      <c r="R113" s="11">
        <v>2</v>
      </c>
      <c r="S113" s="12">
        <v>6</v>
      </c>
      <c r="T113" s="50"/>
      <c r="U113" s="92"/>
      <c r="V113" s="51"/>
      <c r="W113" s="51"/>
      <c r="X113" s="50"/>
      <c r="Y113" s="92"/>
      <c r="Z113" s="51"/>
      <c r="AA113" s="51"/>
      <c r="AC113" s="72">
        <f>F113*G113+J113*K113+N113*O113+R113*S113+V113*W113+Z113*AA113</f>
        <v>31</v>
      </c>
      <c r="AE113" s="7">
        <f>SUM(AC112:AC114)</f>
        <v>84</v>
      </c>
    </row>
    <row r="114" spans="1:29" ht="19.5" customHeight="1" thickBot="1">
      <c r="A114" s="156"/>
      <c r="B114" s="156"/>
      <c r="C114" s="56" t="s">
        <v>1</v>
      </c>
      <c r="D114" s="10">
        <v>0.55</v>
      </c>
      <c r="E114" s="44">
        <f>$C$2*D114/100%</f>
        <v>55.00000000000001</v>
      </c>
      <c r="F114" s="11">
        <v>5</v>
      </c>
      <c r="G114" s="12">
        <v>1</v>
      </c>
      <c r="H114" s="13">
        <v>0.65</v>
      </c>
      <c r="I114" s="44">
        <f>$C$2*H114/100%</f>
        <v>65</v>
      </c>
      <c r="J114" s="11">
        <v>5</v>
      </c>
      <c r="K114" s="12">
        <v>1</v>
      </c>
      <c r="L114" s="10">
        <v>0.75</v>
      </c>
      <c r="M114" s="44">
        <f>$C$2*L114/100%</f>
        <v>75</v>
      </c>
      <c r="N114" s="11">
        <v>4</v>
      </c>
      <c r="O114" s="12">
        <v>4</v>
      </c>
      <c r="P114" s="14"/>
      <c r="Q114" s="14"/>
      <c r="R114" s="15"/>
      <c r="S114" s="15"/>
      <c r="AC114" s="73">
        <f>F114*G114+J114*K114+N114*O114+R114*S114+V114*W114+Z114*AA114</f>
        <v>26</v>
      </c>
    </row>
    <row r="115" spans="16:27" ht="12.75">
      <c r="P115" s="51"/>
      <c r="Q115" s="51"/>
      <c r="R115" s="51"/>
      <c r="S115" s="51"/>
      <c r="T115" s="51"/>
      <c r="U115" s="51"/>
      <c r="V115" s="51"/>
      <c r="W115" s="51"/>
      <c r="X115" s="51"/>
      <c r="Y115" s="51"/>
      <c r="Z115" s="51"/>
      <c r="AA115" s="51"/>
    </row>
    <row r="117" ht="13.5" thickBot="1"/>
    <row r="118" spans="1:27" ht="19.5" customHeight="1" thickBot="1">
      <c r="A118" s="138" t="s">
        <v>29</v>
      </c>
      <c r="B118" s="135" t="s">
        <v>13</v>
      </c>
      <c r="C118" s="54" t="s">
        <v>26</v>
      </c>
      <c r="D118" s="5">
        <v>0.5</v>
      </c>
      <c r="E118" s="43">
        <f>$C$3*D118/100%</f>
        <v>37.5</v>
      </c>
      <c r="F118" s="3">
        <v>5</v>
      </c>
      <c r="G118" s="4">
        <v>1</v>
      </c>
      <c r="H118" s="5">
        <v>0.6</v>
      </c>
      <c r="I118" s="43">
        <f>$C$3*H118/100%</f>
        <v>45</v>
      </c>
      <c r="J118" s="3">
        <v>4</v>
      </c>
      <c r="K118" s="4">
        <v>2</v>
      </c>
      <c r="L118" s="2">
        <v>0.7</v>
      </c>
      <c r="M118" s="43">
        <f>$C$3*L118/100%</f>
        <v>52.5</v>
      </c>
      <c r="N118" s="3">
        <v>3</v>
      </c>
      <c r="O118" s="4">
        <v>2</v>
      </c>
      <c r="P118" s="29">
        <v>0.8</v>
      </c>
      <c r="Q118" s="43">
        <f>$C$3*P118/100%</f>
        <v>60</v>
      </c>
      <c r="R118" s="30">
        <v>2</v>
      </c>
      <c r="S118" s="31">
        <v>2</v>
      </c>
      <c r="T118" s="22">
        <v>0.9</v>
      </c>
      <c r="U118" s="87">
        <f>$C$3*T118/100%</f>
        <v>67.5</v>
      </c>
      <c r="V118" s="23">
        <v>1</v>
      </c>
      <c r="W118" s="24">
        <v>3</v>
      </c>
      <c r="Y118" s="71">
        <f>F118*G118+J118*K118+N118*O118+R118*S118</f>
        <v>23</v>
      </c>
      <c r="Z118" s="15"/>
      <c r="AA118" s="15" t="s">
        <v>24</v>
      </c>
    </row>
    <row r="119" spans="1:27" ht="19.5" customHeight="1" thickBot="1">
      <c r="A119" s="138"/>
      <c r="B119" s="135"/>
      <c r="C119" s="55" t="s">
        <v>1</v>
      </c>
      <c r="D119" s="9">
        <v>0.5</v>
      </c>
      <c r="E119" s="39">
        <f>$C$2*D119/100%</f>
        <v>50</v>
      </c>
      <c r="F119" s="7">
        <v>5</v>
      </c>
      <c r="G119" s="8">
        <v>1</v>
      </c>
      <c r="H119" s="9">
        <v>0.6</v>
      </c>
      <c r="I119" s="39">
        <f>$C$2*H119/100%</f>
        <v>60</v>
      </c>
      <c r="J119" s="7">
        <v>4</v>
      </c>
      <c r="K119" s="8">
        <v>1</v>
      </c>
      <c r="L119" s="6">
        <v>0.7</v>
      </c>
      <c r="M119" s="39">
        <f>$C$2*L119/100%</f>
        <v>70</v>
      </c>
      <c r="N119" s="7">
        <v>3</v>
      </c>
      <c r="O119" s="8">
        <v>2</v>
      </c>
      <c r="P119" s="10">
        <v>0.8</v>
      </c>
      <c r="Q119" s="44">
        <f>$C$2*P119/100%</f>
        <v>80</v>
      </c>
      <c r="R119" s="11">
        <v>2</v>
      </c>
      <c r="S119" s="12">
        <v>5</v>
      </c>
      <c r="T119" s="32"/>
      <c r="U119" s="34"/>
      <c r="V119" s="33"/>
      <c r="W119" s="33"/>
      <c r="Y119" s="97">
        <f>F119*G119+J119*K119+N119*O119</f>
        <v>15</v>
      </c>
      <c r="Z119" s="51"/>
      <c r="AA119" s="64">
        <f>SUM(Y118:Y120)</f>
        <v>68</v>
      </c>
    </row>
    <row r="120" spans="1:25" ht="19.5" customHeight="1" thickBot="1">
      <c r="A120" s="138"/>
      <c r="B120" s="135"/>
      <c r="C120" s="56" t="s">
        <v>26</v>
      </c>
      <c r="D120" s="13">
        <v>0.55</v>
      </c>
      <c r="E120" s="44">
        <f>$C$3*D120/100%</f>
        <v>41.25</v>
      </c>
      <c r="F120" s="11">
        <v>5</v>
      </c>
      <c r="G120" s="12">
        <v>1</v>
      </c>
      <c r="H120" s="13">
        <v>0.65</v>
      </c>
      <c r="I120" s="44">
        <f>$C$3*H120/100%</f>
        <v>48.75</v>
      </c>
      <c r="J120" s="11">
        <v>5</v>
      </c>
      <c r="K120" s="12">
        <v>1</v>
      </c>
      <c r="L120" s="10">
        <v>0.75</v>
      </c>
      <c r="M120" s="44">
        <f>$C$3*L120/100%</f>
        <v>56.25</v>
      </c>
      <c r="N120" s="11">
        <v>5</v>
      </c>
      <c r="O120" s="12">
        <v>4</v>
      </c>
      <c r="P120" s="28"/>
      <c r="Q120" s="14"/>
      <c r="R120" s="15"/>
      <c r="S120" s="15"/>
      <c r="V120" s="15"/>
      <c r="W120" s="15"/>
      <c r="Y120" s="73">
        <f>F120*G120+J120*K120+N120*O120</f>
        <v>30</v>
      </c>
    </row>
    <row r="121" spans="1:43" ht="19.5" customHeight="1" thickBot="1">
      <c r="A121" s="138"/>
      <c r="B121" s="150" t="s">
        <v>16</v>
      </c>
      <c r="C121" s="54" t="s">
        <v>7</v>
      </c>
      <c r="D121" s="2">
        <v>0.5</v>
      </c>
      <c r="E121" s="48">
        <f>$C$4*D121/100%</f>
        <v>50</v>
      </c>
      <c r="F121" s="30">
        <v>3</v>
      </c>
      <c r="G121" s="49">
        <v>1</v>
      </c>
      <c r="H121" s="29">
        <v>0.6</v>
      </c>
      <c r="I121" s="48">
        <f>$C$4*H121/100%</f>
        <v>60</v>
      </c>
      <c r="J121" s="30">
        <v>3</v>
      </c>
      <c r="K121" s="31">
        <v>2</v>
      </c>
      <c r="L121" s="29">
        <v>0.65</v>
      </c>
      <c r="M121" s="48">
        <f>$C$4*L121/100%</f>
        <v>65</v>
      </c>
      <c r="N121" s="30">
        <v>3</v>
      </c>
      <c r="O121" s="4">
        <v>4</v>
      </c>
      <c r="P121" s="35"/>
      <c r="Q121" s="41"/>
      <c r="R121" s="36"/>
      <c r="S121" s="36"/>
      <c r="AO121" s="72">
        <f>F121*G121+J121*K121+N121*O121+R121*S121+V121*W121+Z121*AA121+AD121*AE121+AH121*AI121+AL121*AM121</f>
        <v>21</v>
      </c>
      <c r="AQ121" s="15" t="s">
        <v>24</v>
      </c>
    </row>
    <row r="122" spans="1:43" ht="19.5" customHeight="1" thickBot="1">
      <c r="A122" s="138"/>
      <c r="B122" s="151"/>
      <c r="C122" s="55" t="s">
        <v>0</v>
      </c>
      <c r="D122" s="6">
        <v>0.5</v>
      </c>
      <c r="E122" s="39">
        <f>$C$3*D122/100%</f>
        <v>37.5</v>
      </c>
      <c r="F122" s="7">
        <v>6</v>
      </c>
      <c r="G122" s="17">
        <v>1</v>
      </c>
      <c r="H122" s="6">
        <v>0.6</v>
      </c>
      <c r="I122" s="39">
        <f>$C$3*H122/100%</f>
        <v>45</v>
      </c>
      <c r="J122" s="7">
        <v>5</v>
      </c>
      <c r="K122" s="8">
        <v>1</v>
      </c>
      <c r="L122" s="6">
        <v>0.7</v>
      </c>
      <c r="M122" s="39">
        <f>$C$3*L122/100%</f>
        <v>52.5</v>
      </c>
      <c r="N122" s="7">
        <v>4</v>
      </c>
      <c r="O122" s="8">
        <v>2</v>
      </c>
      <c r="P122" s="6">
        <v>0.75</v>
      </c>
      <c r="Q122" s="39">
        <f>$C$3*P122/100%</f>
        <v>56.25</v>
      </c>
      <c r="R122" s="7">
        <v>3</v>
      </c>
      <c r="S122" s="8">
        <v>2</v>
      </c>
      <c r="T122" s="93">
        <v>0.8</v>
      </c>
      <c r="U122" s="47">
        <f>$C$3*T122/100%</f>
        <v>60</v>
      </c>
      <c r="V122" s="94">
        <v>2</v>
      </c>
      <c r="W122" s="95">
        <v>2</v>
      </c>
      <c r="X122" s="22">
        <v>0.85</v>
      </c>
      <c r="Y122" s="47">
        <f>$C$3*X122/100%</f>
        <v>63.75</v>
      </c>
      <c r="Z122" s="23">
        <v>1</v>
      </c>
      <c r="AA122" s="24">
        <v>2</v>
      </c>
      <c r="AB122" s="22">
        <v>0.75</v>
      </c>
      <c r="AC122" s="47">
        <f>$C$3*AB122/100%</f>
        <v>56.25</v>
      </c>
      <c r="AD122" s="23">
        <v>3</v>
      </c>
      <c r="AE122" s="24">
        <v>1</v>
      </c>
      <c r="AF122" s="22">
        <v>0.65</v>
      </c>
      <c r="AG122" s="47">
        <f>$C$3*AF122/100%</f>
        <v>48.75</v>
      </c>
      <c r="AH122" s="23">
        <v>5</v>
      </c>
      <c r="AI122" s="24">
        <v>1</v>
      </c>
      <c r="AJ122" s="22">
        <v>0.55</v>
      </c>
      <c r="AK122" s="47">
        <f>$C$3*AJ122/100%</f>
        <v>41.25</v>
      </c>
      <c r="AL122" s="23">
        <v>7</v>
      </c>
      <c r="AM122" s="24">
        <v>1</v>
      </c>
      <c r="AO122" s="72">
        <f>F122*G122+J122*K122+N122*O122+R122*S122+V122*W122+Z122*AA122+AD122*AE122+AH122*AI122+AL122*AM122</f>
        <v>46</v>
      </c>
      <c r="AQ122" s="7">
        <f>SUM(AO121:AO123)</f>
        <v>90</v>
      </c>
    </row>
    <row r="123" spans="1:41" ht="19.5" customHeight="1" thickBot="1">
      <c r="A123" s="138"/>
      <c r="B123" s="152"/>
      <c r="C123" s="55" t="s">
        <v>25</v>
      </c>
      <c r="D123" s="10">
        <v>0.55</v>
      </c>
      <c r="E123" s="44">
        <f>$C$4*D123/100%</f>
        <v>55.00000000000001</v>
      </c>
      <c r="F123" s="11">
        <v>3</v>
      </c>
      <c r="G123" s="18">
        <v>1</v>
      </c>
      <c r="H123" s="10">
        <v>0.65</v>
      </c>
      <c r="I123" s="44">
        <f>$C$4*H123/100%</f>
        <v>65</v>
      </c>
      <c r="J123" s="11">
        <v>3</v>
      </c>
      <c r="K123" s="12">
        <v>2</v>
      </c>
      <c r="L123" s="10">
        <v>0.75</v>
      </c>
      <c r="M123" s="44">
        <f>$C$4*L123/100%</f>
        <v>75</v>
      </c>
      <c r="N123" s="11">
        <v>3</v>
      </c>
      <c r="O123" s="12">
        <v>2</v>
      </c>
      <c r="P123" s="10">
        <v>0.85</v>
      </c>
      <c r="Q123" s="44">
        <f>$C$4*P123/100%</f>
        <v>85</v>
      </c>
      <c r="R123" s="11">
        <v>2</v>
      </c>
      <c r="S123" s="12">
        <v>4</v>
      </c>
      <c r="AO123" s="72">
        <f>F123*G123+J123*K123+N123*O123+R123*S123+V123*W123+Z123*AA123+AD123*AE123+AH123*AI123+AL123*AM123</f>
        <v>23</v>
      </c>
    </row>
    <row r="124" spans="1:28" ht="19.5" customHeight="1" thickBot="1">
      <c r="A124" s="138"/>
      <c r="B124" s="154" t="s">
        <v>17</v>
      </c>
      <c r="C124" s="54" t="s">
        <v>1</v>
      </c>
      <c r="D124" s="5">
        <v>0.5</v>
      </c>
      <c r="E124" s="45">
        <f>$C$2*D124/100%</f>
        <v>50</v>
      </c>
      <c r="F124" s="3">
        <v>5</v>
      </c>
      <c r="G124" s="4">
        <v>1</v>
      </c>
      <c r="H124" s="5">
        <v>0.6</v>
      </c>
      <c r="I124" s="45">
        <f>$C$2*H124/100%</f>
        <v>60</v>
      </c>
      <c r="J124" s="3">
        <v>4</v>
      </c>
      <c r="K124" s="4">
        <v>1</v>
      </c>
      <c r="L124" s="2">
        <v>0.7</v>
      </c>
      <c r="M124" s="45">
        <f>$C$2*L124/100%</f>
        <v>70</v>
      </c>
      <c r="N124" s="3">
        <v>3</v>
      </c>
      <c r="O124" s="4">
        <v>2</v>
      </c>
      <c r="P124" s="29">
        <v>0.8</v>
      </c>
      <c r="Q124" s="46">
        <f>$C$2*P124/100%</f>
        <v>80</v>
      </c>
      <c r="R124" s="30">
        <v>2</v>
      </c>
      <c r="S124" s="31">
        <v>2</v>
      </c>
      <c r="T124" s="88">
        <v>0.85</v>
      </c>
      <c r="U124" s="47">
        <f>$C$2*T124/100%</f>
        <v>85</v>
      </c>
      <c r="V124" s="23">
        <v>2</v>
      </c>
      <c r="W124" s="24">
        <v>4</v>
      </c>
      <c r="X124" s="50"/>
      <c r="Z124" s="71">
        <f>F124*G124+J124*K124+N124*O124+R124*S124+V124*W124</f>
        <v>27</v>
      </c>
      <c r="AB124" s="1" t="s">
        <v>24</v>
      </c>
    </row>
    <row r="125" spans="1:33" ht="19.5" customHeight="1" thickBot="1">
      <c r="A125" s="138"/>
      <c r="B125" s="157"/>
      <c r="C125" s="96" t="s">
        <v>26</v>
      </c>
      <c r="D125" s="9">
        <v>0.5</v>
      </c>
      <c r="E125" s="78">
        <f>$C$3*D125/100%</f>
        <v>37.5</v>
      </c>
      <c r="F125" s="7">
        <v>5</v>
      </c>
      <c r="G125" s="8">
        <v>1</v>
      </c>
      <c r="H125" s="9">
        <v>0.6</v>
      </c>
      <c r="I125" s="78">
        <f>$C$3*H125/100%</f>
        <v>45</v>
      </c>
      <c r="J125" s="7">
        <v>4</v>
      </c>
      <c r="K125" s="8">
        <v>2</v>
      </c>
      <c r="L125" s="6">
        <v>0.7</v>
      </c>
      <c r="M125" s="78">
        <f>$C$3*L125/100%</f>
        <v>52.5</v>
      </c>
      <c r="N125" s="7">
        <v>3</v>
      </c>
      <c r="O125" s="8">
        <v>2</v>
      </c>
      <c r="P125" s="10">
        <v>0.8</v>
      </c>
      <c r="Q125" s="79">
        <f>$C$3*P125/100%</f>
        <v>60</v>
      </c>
      <c r="R125" s="11">
        <v>2</v>
      </c>
      <c r="S125" s="12">
        <v>6</v>
      </c>
      <c r="T125" s="50"/>
      <c r="U125" s="92"/>
      <c r="V125" s="51"/>
      <c r="W125" s="51"/>
      <c r="X125" s="50"/>
      <c r="Z125" s="72">
        <f>F125*G125+J125*K125+N125*O125+R125*S125+V125*W125</f>
        <v>31</v>
      </c>
      <c r="AB125" s="7">
        <f>SUM(Z124:Z126)</f>
        <v>94</v>
      </c>
      <c r="AG125" s="104" t="s">
        <v>47</v>
      </c>
    </row>
    <row r="126" spans="1:26" ht="19.5" customHeight="1" thickBot="1">
      <c r="A126" s="138"/>
      <c r="B126" s="156"/>
      <c r="C126" s="56" t="s">
        <v>1</v>
      </c>
      <c r="D126" s="10">
        <v>0.5</v>
      </c>
      <c r="E126" s="44">
        <f>$C$2*D126/100%</f>
        <v>50</v>
      </c>
      <c r="F126" s="11">
        <v>6</v>
      </c>
      <c r="G126" s="12">
        <v>1</v>
      </c>
      <c r="H126" s="13">
        <v>0.6</v>
      </c>
      <c r="I126" s="44">
        <f>$C$2*H126/100%</f>
        <v>60</v>
      </c>
      <c r="J126" s="11">
        <v>6</v>
      </c>
      <c r="K126" s="12">
        <v>1</v>
      </c>
      <c r="L126" s="10">
        <v>0.65</v>
      </c>
      <c r="M126" s="44">
        <f>$C$2*L126/100%</f>
        <v>65</v>
      </c>
      <c r="N126" s="11">
        <v>6</v>
      </c>
      <c r="O126" s="12">
        <v>4</v>
      </c>
      <c r="P126" s="14"/>
      <c r="Q126" s="14"/>
      <c r="R126" s="15"/>
      <c r="S126" s="15"/>
      <c r="Z126" s="73">
        <f>F126*G126+J126*K126+N126*O126+R126*S126+V126*W126</f>
        <v>36</v>
      </c>
    </row>
    <row r="128" ht="12.75">
      <c r="AG128" s="104"/>
    </row>
    <row r="129" spans="25:39" ht="13.5" thickBot="1">
      <c r="Y129" s="175" t="s">
        <v>45</v>
      </c>
      <c r="Z129" s="176"/>
      <c r="AA129" s="176"/>
      <c r="AB129" s="176"/>
      <c r="AC129" s="176"/>
      <c r="AD129" s="176"/>
      <c r="AE129" s="176"/>
      <c r="AF129" s="176"/>
      <c r="AG129" s="176"/>
      <c r="AH129" s="176"/>
      <c r="AI129" s="176"/>
      <c r="AJ129" s="176"/>
      <c r="AK129" s="165"/>
      <c r="AL129" s="165"/>
      <c r="AM129" s="166"/>
    </row>
    <row r="130" spans="1:39" ht="19.5" customHeight="1" thickBot="1">
      <c r="A130" s="138" t="s">
        <v>30</v>
      </c>
      <c r="B130" s="135" t="s">
        <v>13</v>
      </c>
      <c r="C130" s="54" t="s">
        <v>26</v>
      </c>
      <c r="D130" s="5">
        <v>0.5</v>
      </c>
      <c r="E130" s="43">
        <f>$C$3*D130/100%</f>
        <v>37.5</v>
      </c>
      <c r="F130" s="3">
        <v>5</v>
      </c>
      <c r="G130" s="4">
        <v>1</v>
      </c>
      <c r="H130" s="5">
        <v>0.6</v>
      </c>
      <c r="I130" s="43">
        <f>$C$3*H130/100%</f>
        <v>45</v>
      </c>
      <c r="J130" s="3">
        <v>4</v>
      </c>
      <c r="K130" s="4">
        <v>1</v>
      </c>
      <c r="L130" s="2">
        <v>0.7</v>
      </c>
      <c r="M130" s="43">
        <f>$C$3*L130/100%</f>
        <v>52.5</v>
      </c>
      <c r="N130" s="3">
        <v>3</v>
      </c>
      <c r="O130" s="4">
        <v>2</v>
      </c>
      <c r="P130" s="88">
        <v>0.8</v>
      </c>
      <c r="Q130" s="87">
        <f>$C$3*P130/100%</f>
        <v>60</v>
      </c>
      <c r="R130" s="23">
        <v>3</v>
      </c>
      <c r="S130" s="24">
        <v>5</v>
      </c>
      <c r="T130" s="50"/>
      <c r="U130" s="71">
        <f>F130*G130+J130*K130+N130*O130+R130*S130</f>
        <v>30</v>
      </c>
      <c r="V130" s="15"/>
      <c r="W130" s="15" t="s">
        <v>24</v>
      </c>
      <c r="Y130" s="177"/>
      <c r="Z130" s="178"/>
      <c r="AA130" s="178"/>
      <c r="AB130" s="178"/>
      <c r="AC130" s="178"/>
      <c r="AD130" s="178"/>
      <c r="AE130" s="178"/>
      <c r="AF130" s="178"/>
      <c r="AG130" s="178"/>
      <c r="AH130" s="178"/>
      <c r="AI130" s="178"/>
      <c r="AJ130" s="178"/>
      <c r="AK130" s="168"/>
      <c r="AL130" s="168"/>
      <c r="AM130" s="169"/>
    </row>
    <row r="131" spans="1:39" ht="19.5" customHeight="1">
      <c r="A131" s="138"/>
      <c r="B131" s="135"/>
      <c r="C131" s="55" t="s">
        <v>1</v>
      </c>
      <c r="D131" s="9">
        <v>0.5</v>
      </c>
      <c r="E131" s="39">
        <f>$C$2*D131/100%</f>
        <v>50</v>
      </c>
      <c r="F131" s="7">
        <v>5</v>
      </c>
      <c r="G131" s="8">
        <v>1</v>
      </c>
      <c r="H131" s="9">
        <v>0.6</v>
      </c>
      <c r="I131" s="39">
        <f>$C$2*H131/100%</f>
        <v>60</v>
      </c>
      <c r="J131" s="7">
        <v>5</v>
      </c>
      <c r="K131" s="8">
        <v>1</v>
      </c>
      <c r="L131" s="6">
        <v>0.7</v>
      </c>
      <c r="M131" s="39">
        <f>$C$2*L131/100%</f>
        <v>70</v>
      </c>
      <c r="N131" s="89">
        <v>5</v>
      </c>
      <c r="O131" s="8">
        <v>7</v>
      </c>
      <c r="P131" s="50"/>
      <c r="Q131" s="51"/>
      <c r="R131" s="51"/>
      <c r="S131" s="51"/>
      <c r="T131" s="50"/>
      <c r="U131" s="97">
        <f>F131*G131+J131*K131+N131*O131</f>
        <v>45</v>
      </c>
      <c r="V131" s="51"/>
      <c r="W131" s="64">
        <f>SUM(U130:U132)</f>
        <v>110</v>
      </c>
      <c r="Y131" s="177"/>
      <c r="Z131" s="178"/>
      <c r="AA131" s="178"/>
      <c r="AB131" s="178"/>
      <c r="AC131" s="178"/>
      <c r="AD131" s="178"/>
      <c r="AE131" s="178"/>
      <c r="AF131" s="178"/>
      <c r="AG131" s="178"/>
      <c r="AH131" s="178"/>
      <c r="AI131" s="178"/>
      <c r="AJ131" s="178"/>
      <c r="AK131" s="168"/>
      <c r="AL131" s="168"/>
      <c r="AM131" s="169"/>
    </row>
    <row r="132" spans="1:39" ht="19.5" customHeight="1" thickBot="1">
      <c r="A132" s="138"/>
      <c r="B132" s="135"/>
      <c r="C132" s="56" t="s">
        <v>26</v>
      </c>
      <c r="D132" s="13">
        <v>0.55</v>
      </c>
      <c r="E132" s="44">
        <f>$C$3*D132/100%</f>
        <v>41.25</v>
      </c>
      <c r="F132" s="11">
        <v>5</v>
      </c>
      <c r="G132" s="12">
        <v>1</v>
      </c>
      <c r="H132" s="13">
        <v>0.65</v>
      </c>
      <c r="I132" s="44">
        <f>$C$3*H132/100%</f>
        <v>48.75</v>
      </c>
      <c r="J132" s="11">
        <v>5</v>
      </c>
      <c r="K132" s="12">
        <v>1</v>
      </c>
      <c r="L132" s="10">
        <v>0.7</v>
      </c>
      <c r="M132" s="44">
        <f>$C$3*L132/100%</f>
        <v>52.5</v>
      </c>
      <c r="N132" s="11">
        <v>5</v>
      </c>
      <c r="O132" s="12">
        <v>5</v>
      </c>
      <c r="P132" s="14"/>
      <c r="Q132" s="14"/>
      <c r="R132" s="15"/>
      <c r="S132" s="15"/>
      <c r="U132" s="73">
        <f>F132*G132+J132*K132+N132*O132</f>
        <v>35</v>
      </c>
      <c r="Y132" s="179"/>
      <c r="Z132" s="180"/>
      <c r="AA132" s="180"/>
      <c r="AB132" s="180"/>
      <c r="AC132" s="180"/>
      <c r="AD132" s="180"/>
      <c r="AE132" s="180"/>
      <c r="AF132" s="180"/>
      <c r="AG132" s="180"/>
      <c r="AH132" s="180"/>
      <c r="AI132" s="180"/>
      <c r="AJ132" s="180"/>
      <c r="AK132" s="171"/>
      <c r="AL132" s="171"/>
      <c r="AM132" s="172"/>
    </row>
    <row r="133" spans="1:67" ht="19.5" customHeight="1" thickBot="1">
      <c r="A133" s="138"/>
      <c r="B133" s="135" t="s">
        <v>16</v>
      </c>
      <c r="C133" s="54" t="s">
        <v>2</v>
      </c>
      <c r="D133" s="2">
        <v>0.5</v>
      </c>
      <c r="E133" s="46">
        <f>$C$4*D133/100%</f>
        <v>50</v>
      </c>
      <c r="F133" s="3">
        <v>4</v>
      </c>
      <c r="G133" s="16">
        <v>1</v>
      </c>
      <c r="H133" s="2">
        <v>0.6</v>
      </c>
      <c r="I133" s="46">
        <f>$C$4*H133/100%</f>
        <v>60</v>
      </c>
      <c r="J133" s="3">
        <v>4</v>
      </c>
      <c r="K133" s="4">
        <v>1</v>
      </c>
      <c r="L133" s="2">
        <v>0.7</v>
      </c>
      <c r="M133" s="46">
        <f>$C$4*L133/100%</f>
        <v>70</v>
      </c>
      <c r="N133" s="3">
        <v>3</v>
      </c>
      <c r="O133" s="4">
        <v>2</v>
      </c>
      <c r="P133" s="29">
        <v>0.8</v>
      </c>
      <c r="Q133" s="46">
        <f>$C$4*P133/100%</f>
        <v>80</v>
      </c>
      <c r="R133" s="30">
        <v>2</v>
      </c>
      <c r="S133" s="31">
        <v>4</v>
      </c>
      <c r="T133" s="15"/>
      <c r="AX133" s="15"/>
      <c r="BM133" s="7">
        <f>F133*G133+J133*K133+N133*O133+R133*S133+V133*W133+Z133*AA133+AD133*AE133+AH133*AI133+AL133*AM133+AP133*AQ133+AT133*AU133+AX133*AY133+BB133*BC133+BF133*BG133+BJ133*BK133</f>
        <v>22</v>
      </c>
      <c r="BO133" s="15" t="s">
        <v>24</v>
      </c>
    </row>
    <row r="134" spans="1:67" ht="19.5" customHeight="1" thickBot="1">
      <c r="A134" s="138"/>
      <c r="B134" s="135"/>
      <c r="C134" s="55" t="s">
        <v>26</v>
      </c>
      <c r="D134" s="6">
        <v>0.5</v>
      </c>
      <c r="E134" s="39">
        <f>$C$3*D134/100%</f>
        <v>37.5</v>
      </c>
      <c r="F134" s="7">
        <v>8</v>
      </c>
      <c r="G134" s="17">
        <v>1</v>
      </c>
      <c r="H134" s="6">
        <v>0.55</v>
      </c>
      <c r="I134" s="39">
        <f>$C$3*H134/100%</f>
        <v>41.25</v>
      </c>
      <c r="J134" s="7">
        <v>7</v>
      </c>
      <c r="K134" s="17">
        <v>1</v>
      </c>
      <c r="L134" s="6">
        <v>0.6</v>
      </c>
      <c r="M134" s="39">
        <f>$C$3*L134/100%</f>
        <v>45</v>
      </c>
      <c r="N134" s="7">
        <v>6</v>
      </c>
      <c r="O134" s="8">
        <v>1</v>
      </c>
      <c r="P134" s="6">
        <v>0.65</v>
      </c>
      <c r="Q134" s="39">
        <f>$C$3*P134/100%</f>
        <v>48.75</v>
      </c>
      <c r="R134" s="7">
        <v>5</v>
      </c>
      <c r="S134" s="17">
        <v>1</v>
      </c>
      <c r="T134" s="22">
        <v>0.7</v>
      </c>
      <c r="U134" s="47">
        <f>$C$3*T134/100%</f>
        <v>52.5</v>
      </c>
      <c r="V134" s="23">
        <v>4</v>
      </c>
      <c r="W134" s="24">
        <v>1</v>
      </c>
      <c r="X134" s="88">
        <v>0.75</v>
      </c>
      <c r="Y134" s="47">
        <f>$C$3*X134/100%</f>
        <v>56.25</v>
      </c>
      <c r="Z134" s="23">
        <v>3</v>
      </c>
      <c r="AA134" s="24">
        <v>2</v>
      </c>
      <c r="AB134" s="22">
        <v>0.8</v>
      </c>
      <c r="AC134" s="47">
        <f>$C$3*AB134/100%</f>
        <v>60</v>
      </c>
      <c r="AD134" s="23">
        <v>2</v>
      </c>
      <c r="AE134" s="24">
        <v>2</v>
      </c>
      <c r="AF134" s="22">
        <v>0.85</v>
      </c>
      <c r="AG134" s="47">
        <f>$C$3*AF134/100%</f>
        <v>63.75</v>
      </c>
      <c r="AH134" s="23">
        <v>1</v>
      </c>
      <c r="AI134" s="24">
        <v>2</v>
      </c>
      <c r="AJ134" s="22">
        <v>0.8</v>
      </c>
      <c r="AK134" s="47">
        <f>$C$3*AJ134/100%</f>
        <v>60</v>
      </c>
      <c r="AL134" s="23">
        <v>2</v>
      </c>
      <c r="AM134" s="24">
        <v>2</v>
      </c>
      <c r="AN134" s="22">
        <v>0.75</v>
      </c>
      <c r="AO134" s="47">
        <f>$C$3*AN134/100%</f>
        <v>56.25</v>
      </c>
      <c r="AP134" s="23">
        <v>3</v>
      </c>
      <c r="AQ134" s="24">
        <v>1</v>
      </c>
      <c r="AR134" s="22">
        <v>0.7</v>
      </c>
      <c r="AS134" s="47">
        <f>$C$3*AR134/100%</f>
        <v>52.5</v>
      </c>
      <c r="AT134" s="23">
        <v>4</v>
      </c>
      <c r="AU134" s="24">
        <v>1</v>
      </c>
      <c r="AV134" s="22">
        <v>0.65</v>
      </c>
      <c r="AW134" s="47">
        <f>$C$3*AV134/100%</f>
        <v>48.75</v>
      </c>
      <c r="AX134" s="23">
        <v>6</v>
      </c>
      <c r="AY134" s="24">
        <v>1</v>
      </c>
      <c r="AZ134" s="22">
        <v>0.6</v>
      </c>
      <c r="BA134" s="47">
        <f>$C$3*AZ134/100%</f>
        <v>45</v>
      </c>
      <c r="BB134" s="23">
        <v>8</v>
      </c>
      <c r="BC134" s="24">
        <v>1</v>
      </c>
      <c r="BD134" s="22">
        <v>0.55</v>
      </c>
      <c r="BE134" s="47">
        <f>$C$3*BD134/100%</f>
        <v>41.25</v>
      </c>
      <c r="BF134" s="23">
        <v>10</v>
      </c>
      <c r="BG134" s="24">
        <v>1</v>
      </c>
      <c r="BH134" s="22">
        <v>0.5</v>
      </c>
      <c r="BI134" s="47">
        <f>$C$3*BH134/100%</f>
        <v>37.5</v>
      </c>
      <c r="BJ134" s="23">
        <v>12</v>
      </c>
      <c r="BK134" s="24">
        <v>1</v>
      </c>
      <c r="BM134" s="7">
        <f>F134*G134+J134*K134+N134*O134+R134*S134+V134*W134+Z134*AA134+AD134*AE134+AH134*AI134+AL134*AM134+AP134*AQ134+AT134*AU134+AX134*AY134+BB134*BC134+BF134*BG134+BJ134*BK134</f>
        <v>89</v>
      </c>
      <c r="BN134" s="51"/>
      <c r="BO134" s="64">
        <f>SUM(BM133:BM135)</f>
        <v>131</v>
      </c>
    </row>
    <row r="135" spans="1:65" ht="19.5" customHeight="1" thickBot="1">
      <c r="A135" s="138"/>
      <c r="B135" s="135"/>
      <c r="C135" s="56" t="s">
        <v>3</v>
      </c>
      <c r="D135" s="10">
        <v>0.65</v>
      </c>
      <c r="E135" s="44">
        <f>$C$4*D135/100%</f>
        <v>65</v>
      </c>
      <c r="F135" s="11">
        <v>4</v>
      </c>
      <c r="G135" s="18">
        <v>1</v>
      </c>
      <c r="H135" s="10">
        <v>0.7</v>
      </c>
      <c r="I135" s="44">
        <f>$C$4*H135/100%</f>
        <v>70</v>
      </c>
      <c r="J135" s="11">
        <v>4</v>
      </c>
      <c r="K135" s="12">
        <v>1</v>
      </c>
      <c r="L135" s="10">
        <v>0.8</v>
      </c>
      <c r="M135" s="44">
        <f>$C$4*L135/100%</f>
        <v>80</v>
      </c>
      <c r="N135" s="11">
        <v>3</v>
      </c>
      <c r="O135" s="12">
        <v>2</v>
      </c>
      <c r="P135" s="10">
        <v>0.9</v>
      </c>
      <c r="Q135" s="44">
        <f>$C$4*P135/100%</f>
        <v>90</v>
      </c>
      <c r="R135" s="11">
        <v>2</v>
      </c>
      <c r="S135" s="12">
        <v>3</v>
      </c>
      <c r="BM135" s="7">
        <f>F135*G135+J135*K135+N135*O135+R135*S135+V135*W135+Z135*AA135+AD135*AE135+AH135*AI135+AL135*AM135+AP135*AQ135+AT135*AU135+AX135*AY135+BB135*BC135+BF135*BG135+BJ135*BK135</f>
        <v>20</v>
      </c>
    </row>
    <row r="136" spans="1:31" ht="19.5" customHeight="1" thickBot="1">
      <c r="A136" s="138"/>
      <c r="B136" s="135" t="s">
        <v>17</v>
      </c>
      <c r="C136" s="54" t="s">
        <v>26</v>
      </c>
      <c r="D136" s="5">
        <v>0.5</v>
      </c>
      <c r="E136" s="43">
        <f>$C$3*D136/100%</f>
        <v>37.5</v>
      </c>
      <c r="F136" s="3">
        <v>5</v>
      </c>
      <c r="G136" s="4">
        <v>1</v>
      </c>
      <c r="H136" s="5">
        <v>0.6</v>
      </c>
      <c r="I136" s="43">
        <f>$C$3*H136/100%</f>
        <v>45</v>
      </c>
      <c r="J136" s="3">
        <v>4</v>
      </c>
      <c r="K136" s="4">
        <v>1</v>
      </c>
      <c r="L136" s="2">
        <v>0.7</v>
      </c>
      <c r="M136" s="43">
        <f>$C$3*L136/100%</f>
        <v>52.5</v>
      </c>
      <c r="N136" s="3">
        <v>3</v>
      </c>
      <c r="O136" s="4">
        <v>2</v>
      </c>
      <c r="P136" s="40">
        <v>0.8</v>
      </c>
      <c r="Q136" s="80">
        <f>$C$3*P136/100%</f>
        <v>60</v>
      </c>
      <c r="R136" s="30">
        <v>3</v>
      </c>
      <c r="S136" s="31">
        <v>6</v>
      </c>
      <c r="T136" s="50"/>
      <c r="U136" s="92"/>
      <c r="V136" s="51"/>
      <c r="W136" s="51"/>
      <c r="AC136" s="71">
        <f>F136*G136+J136*K136+N136*O136+R136*S136+V136*W136+Z136*AA136</f>
        <v>33</v>
      </c>
      <c r="AD136" s="15"/>
      <c r="AE136" s="15" t="s">
        <v>24</v>
      </c>
    </row>
    <row r="137" spans="1:35" ht="19.5" customHeight="1" thickBot="1">
      <c r="A137" s="138"/>
      <c r="B137" s="135"/>
      <c r="C137" s="55" t="s">
        <v>1</v>
      </c>
      <c r="D137" s="9">
        <v>0.5</v>
      </c>
      <c r="E137" s="39">
        <f>$C$2*D137/100%</f>
        <v>50</v>
      </c>
      <c r="F137" s="7">
        <v>5</v>
      </c>
      <c r="G137" s="8">
        <v>1</v>
      </c>
      <c r="H137" s="9">
        <v>0.6</v>
      </c>
      <c r="I137" s="39">
        <f>$C$2*H137/100%</f>
        <v>60</v>
      </c>
      <c r="J137" s="7">
        <v>4</v>
      </c>
      <c r="K137" s="8">
        <v>1</v>
      </c>
      <c r="L137" s="6">
        <v>0.7</v>
      </c>
      <c r="M137" s="39">
        <f>$C$2*L137/100%</f>
        <v>70</v>
      </c>
      <c r="N137" s="64">
        <v>3</v>
      </c>
      <c r="O137" s="8">
        <v>2</v>
      </c>
      <c r="P137" s="10">
        <v>0.8</v>
      </c>
      <c r="Q137" s="44">
        <f>$C$2*P137/100%</f>
        <v>80</v>
      </c>
      <c r="R137" s="99">
        <v>3</v>
      </c>
      <c r="S137" s="12">
        <v>2</v>
      </c>
      <c r="T137" s="22">
        <v>0.85</v>
      </c>
      <c r="U137" s="47">
        <f>$C$2*T137/100%</f>
        <v>85</v>
      </c>
      <c r="V137" s="94">
        <v>2</v>
      </c>
      <c r="W137" s="24">
        <v>3</v>
      </c>
      <c r="X137" s="22">
        <v>0.8</v>
      </c>
      <c r="Y137" s="47">
        <f>$C$2*X137/100%</f>
        <v>80</v>
      </c>
      <c r="Z137" s="94">
        <v>3</v>
      </c>
      <c r="AA137" s="24">
        <v>3</v>
      </c>
      <c r="AB137" s="50"/>
      <c r="AC137" s="97">
        <f>F137*G137+J137*K137+N137*O137+R137*S137+V137*W137+Z137*AA137</f>
        <v>36</v>
      </c>
      <c r="AD137" s="51"/>
      <c r="AE137" s="64">
        <f>SUM(AC136:AC138)</f>
        <v>109</v>
      </c>
      <c r="AF137" s="50"/>
      <c r="AG137" s="14"/>
      <c r="AH137" s="15"/>
      <c r="AI137" s="15"/>
    </row>
    <row r="138" spans="1:29" ht="19.5" customHeight="1" thickBot="1">
      <c r="A138" s="138"/>
      <c r="B138" s="135"/>
      <c r="C138" s="56" t="s">
        <v>26</v>
      </c>
      <c r="D138" s="13">
        <v>0.5</v>
      </c>
      <c r="E138" s="44">
        <f>$C$3*D138/100%</f>
        <v>37.5</v>
      </c>
      <c r="F138" s="11">
        <v>5</v>
      </c>
      <c r="G138" s="12">
        <v>1</v>
      </c>
      <c r="H138" s="13">
        <v>0.6</v>
      </c>
      <c r="I138" s="44">
        <f>$C$3*H138/100%</f>
        <v>45</v>
      </c>
      <c r="J138" s="11">
        <v>5</v>
      </c>
      <c r="K138" s="12">
        <v>2</v>
      </c>
      <c r="L138" s="10">
        <v>0.7</v>
      </c>
      <c r="M138" s="44">
        <f>$C$3*L138/100%</f>
        <v>52.5</v>
      </c>
      <c r="N138" s="11">
        <v>5</v>
      </c>
      <c r="O138" s="12">
        <v>5</v>
      </c>
      <c r="P138" s="14"/>
      <c r="Q138" s="14"/>
      <c r="R138" s="15"/>
      <c r="S138" s="15"/>
      <c r="V138" s="15"/>
      <c r="W138" s="15"/>
      <c r="AC138" s="98">
        <f>F138*G138+J138*K138+N138*O138+R138*S138+V138*W138+Z138*AA138</f>
        <v>40</v>
      </c>
    </row>
    <row r="141" ht="13.5" thickBot="1"/>
    <row r="142" spans="1:47" ht="19.5" customHeight="1">
      <c r="A142" s="138" t="s">
        <v>31</v>
      </c>
      <c r="B142" s="134" t="s">
        <v>13</v>
      </c>
      <c r="C142" s="54" t="s">
        <v>1</v>
      </c>
      <c r="D142" s="2">
        <v>0.5</v>
      </c>
      <c r="E142" s="45">
        <f>$C$2*D142/100%</f>
        <v>50</v>
      </c>
      <c r="F142" s="3">
        <v>5</v>
      </c>
      <c r="G142" s="4">
        <v>1</v>
      </c>
      <c r="H142" s="2">
        <v>0.6</v>
      </c>
      <c r="I142" s="45">
        <f>$C$2*H142/100%</f>
        <v>60</v>
      </c>
      <c r="J142" s="3">
        <v>4</v>
      </c>
      <c r="K142" s="4">
        <v>1</v>
      </c>
      <c r="L142" s="2">
        <v>0.7</v>
      </c>
      <c r="M142" s="45">
        <f>$C$2*L142/100%</f>
        <v>70</v>
      </c>
      <c r="N142" s="3">
        <v>3</v>
      </c>
      <c r="O142" s="16">
        <v>2</v>
      </c>
      <c r="P142" s="2">
        <v>0.8</v>
      </c>
      <c r="Q142" s="45">
        <f>$C$2*P142/100%</f>
        <v>80</v>
      </c>
      <c r="R142" s="3">
        <v>2</v>
      </c>
      <c r="S142" s="4">
        <v>2</v>
      </c>
      <c r="T142" s="2">
        <v>0.9</v>
      </c>
      <c r="U142" s="45">
        <f>$C$2*T142/100%</f>
        <v>90</v>
      </c>
      <c r="V142" s="3">
        <v>1</v>
      </c>
      <c r="W142" s="4">
        <v>3</v>
      </c>
      <c r="X142" s="2">
        <v>0.8</v>
      </c>
      <c r="Y142" s="45">
        <f>$C$2*X142/100%</f>
        <v>80</v>
      </c>
      <c r="Z142" s="3">
        <v>2</v>
      </c>
      <c r="AA142" s="4">
        <v>2</v>
      </c>
      <c r="AB142" s="14"/>
      <c r="AC142" s="71">
        <f aca="true" t="shared" si="1" ref="AC142:AC148">F142*G142+J142*K142+N142*O142+R142*S142+V142*W142+Z142*AA142</f>
        <v>26</v>
      </c>
      <c r="AE142" s="1" t="s">
        <v>24</v>
      </c>
      <c r="AF142" s="14"/>
      <c r="AG142" s="14"/>
      <c r="AH142" s="15"/>
      <c r="AI142" s="15"/>
      <c r="AJ142" s="14"/>
      <c r="AK142" s="14"/>
      <c r="AL142" s="15"/>
      <c r="AM142" s="15"/>
      <c r="AN142" s="14"/>
      <c r="AO142" s="14"/>
      <c r="AP142" s="15"/>
      <c r="AQ142" s="15"/>
      <c r="AR142" s="14"/>
      <c r="AS142" s="14"/>
      <c r="AT142" s="15"/>
      <c r="AU142" s="15"/>
    </row>
    <row r="143" spans="1:46" ht="19.5" customHeight="1" thickBot="1">
      <c r="A143" s="138"/>
      <c r="B143" s="134"/>
      <c r="C143" s="56" t="s">
        <v>26</v>
      </c>
      <c r="D143" s="10">
        <v>0.5</v>
      </c>
      <c r="E143" s="44">
        <f>$C$3*D143/100%</f>
        <v>37.5</v>
      </c>
      <c r="F143" s="11">
        <v>5</v>
      </c>
      <c r="G143" s="12">
        <v>1</v>
      </c>
      <c r="H143" s="10">
        <v>0.6</v>
      </c>
      <c r="I143" s="44">
        <f>$C$3*H143/100%</f>
        <v>45</v>
      </c>
      <c r="J143" s="11">
        <v>4</v>
      </c>
      <c r="K143" s="12">
        <v>1</v>
      </c>
      <c r="L143" s="10">
        <v>0.7</v>
      </c>
      <c r="M143" s="44">
        <f>$C$3*L143/100%</f>
        <v>52.5</v>
      </c>
      <c r="N143" s="11">
        <v>3</v>
      </c>
      <c r="O143" s="18">
        <v>2</v>
      </c>
      <c r="P143" s="10">
        <v>0.8</v>
      </c>
      <c r="Q143" s="44">
        <f>$C$3*P143/100%</f>
        <v>60</v>
      </c>
      <c r="R143" s="11">
        <v>3</v>
      </c>
      <c r="S143" s="12">
        <v>2</v>
      </c>
      <c r="T143" s="10">
        <v>0.85</v>
      </c>
      <c r="U143" s="44">
        <f>$C$3*T143/100%</f>
        <v>63.75</v>
      </c>
      <c r="V143" s="11">
        <v>2</v>
      </c>
      <c r="W143" s="12">
        <v>4</v>
      </c>
      <c r="X143" s="50"/>
      <c r="AB143" s="50"/>
      <c r="AC143" s="73">
        <f t="shared" si="1"/>
        <v>29</v>
      </c>
      <c r="AE143" s="7">
        <f>SUM(AC142:AC143)</f>
        <v>55</v>
      </c>
      <c r="AF143" s="50"/>
      <c r="AG143" s="51"/>
      <c r="AH143" s="51"/>
      <c r="AI143" s="51"/>
      <c r="AJ143" s="50"/>
      <c r="AK143" s="51"/>
      <c r="AL143" s="51"/>
      <c r="AM143" s="51"/>
      <c r="AN143" s="50"/>
      <c r="AO143" s="51"/>
      <c r="AP143" s="51"/>
      <c r="AQ143" s="51"/>
      <c r="AR143" s="14"/>
      <c r="AS143" s="15"/>
      <c r="AT143" s="15"/>
    </row>
    <row r="144" spans="1:31" ht="19.5" customHeight="1" thickBot="1">
      <c r="A144" s="138"/>
      <c r="B144" s="134" t="s">
        <v>16</v>
      </c>
      <c r="C144" s="54" t="s">
        <v>0</v>
      </c>
      <c r="D144" s="6">
        <v>0.5</v>
      </c>
      <c r="E144" s="39">
        <f>$C$3*D144/100%</f>
        <v>37.5</v>
      </c>
      <c r="F144" s="7">
        <v>5</v>
      </c>
      <c r="G144" s="17">
        <v>1</v>
      </c>
      <c r="H144" s="6">
        <v>0.6</v>
      </c>
      <c r="I144" s="39">
        <f>$C$3*H144/100%</f>
        <v>45</v>
      </c>
      <c r="J144" s="7">
        <v>4</v>
      </c>
      <c r="K144" s="8">
        <v>1</v>
      </c>
      <c r="L144" s="6">
        <v>0.7</v>
      </c>
      <c r="M144" s="39">
        <f>$C$3*L144/100%</f>
        <v>52.5</v>
      </c>
      <c r="N144" s="7">
        <v>3</v>
      </c>
      <c r="O144" s="8">
        <v>2</v>
      </c>
      <c r="P144" s="100">
        <v>0.8</v>
      </c>
      <c r="Q144" s="46">
        <f>$C$3*P144/100%</f>
        <v>60</v>
      </c>
      <c r="R144" s="101">
        <v>2</v>
      </c>
      <c r="S144" s="102">
        <v>2</v>
      </c>
      <c r="T144" s="29">
        <v>0.9</v>
      </c>
      <c r="U144" s="46">
        <f>$C$3*T144/100%</f>
        <v>67.5</v>
      </c>
      <c r="V144" s="30">
        <v>1</v>
      </c>
      <c r="W144" s="31">
        <v>3</v>
      </c>
      <c r="X144" s="93">
        <v>0.8</v>
      </c>
      <c r="Y144" s="47">
        <f>$C$3*X144/100%</f>
        <v>60</v>
      </c>
      <c r="Z144" s="94">
        <v>2</v>
      </c>
      <c r="AA144" s="95">
        <v>2</v>
      </c>
      <c r="AC144" s="71">
        <f t="shared" si="1"/>
        <v>26</v>
      </c>
      <c r="AE144" s="1" t="s">
        <v>24</v>
      </c>
    </row>
    <row r="145" spans="1:42" ht="19.5" customHeight="1" thickBot="1">
      <c r="A145" s="138"/>
      <c r="B145" s="134"/>
      <c r="C145" s="56" t="s">
        <v>25</v>
      </c>
      <c r="D145" s="10">
        <v>0.5</v>
      </c>
      <c r="E145" s="44">
        <f>$C$4*D145/100%</f>
        <v>50</v>
      </c>
      <c r="F145" s="11">
        <v>3</v>
      </c>
      <c r="G145" s="18">
        <v>1</v>
      </c>
      <c r="H145" s="10">
        <v>0.6</v>
      </c>
      <c r="I145" s="44">
        <f>$C$4*H145/100%</f>
        <v>60</v>
      </c>
      <c r="J145" s="11">
        <v>3</v>
      </c>
      <c r="K145" s="12">
        <v>1</v>
      </c>
      <c r="L145" s="10">
        <v>0.7</v>
      </c>
      <c r="M145" s="44">
        <f>$C$4*L145/100%</f>
        <v>70</v>
      </c>
      <c r="N145" s="11">
        <v>3</v>
      </c>
      <c r="O145" s="12">
        <v>2</v>
      </c>
      <c r="P145" s="10">
        <v>0.8</v>
      </c>
      <c r="Q145" s="44">
        <f>$C$4*P145/100%</f>
        <v>80</v>
      </c>
      <c r="R145" s="11">
        <v>2</v>
      </c>
      <c r="S145" s="12">
        <v>2</v>
      </c>
      <c r="T145" s="10">
        <v>0.9</v>
      </c>
      <c r="U145" s="44">
        <f>$C$4*T145/100%</f>
        <v>90</v>
      </c>
      <c r="V145" s="11">
        <v>1</v>
      </c>
      <c r="W145" s="12">
        <v>2</v>
      </c>
      <c r="AC145" s="103">
        <f t="shared" si="1"/>
        <v>18</v>
      </c>
      <c r="AE145" s="7">
        <f>SUM(AC144:AC145)</f>
        <v>44</v>
      </c>
      <c r="AN145" s="15"/>
      <c r="AO145" s="15"/>
      <c r="AP145" s="15"/>
    </row>
    <row r="146" spans="1:47" ht="19.5" customHeight="1" thickBot="1">
      <c r="A146" s="138"/>
      <c r="B146" s="133" t="s">
        <v>17</v>
      </c>
      <c r="C146" s="54" t="s">
        <v>1</v>
      </c>
      <c r="D146" s="2">
        <v>0.5</v>
      </c>
      <c r="E146" s="45">
        <f>$C$2*D146/100%</f>
        <v>50</v>
      </c>
      <c r="F146" s="3">
        <v>5</v>
      </c>
      <c r="G146" s="4">
        <v>1</v>
      </c>
      <c r="H146" s="2">
        <v>0.6</v>
      </c>
      <c r="I146" s="45">
        <f>$C$2*H146/100%</f>
        <v>60</v>
      </c>
      <c r="J146" s="3">
        <v>4</v>
      </c>
      <c r="K146" s="4">
        <v>1</v>
      </c>
      <c r="L146" s="2">
        <v>0.7</v>
      </c>
      <c r="M146" s="45">
        <f>$C$2*L146/100%</f>
        <v>70</v>
      </c>
      <c r="N146" s="3">
        <v>3</v>
      </c>
      <c r="O146" s="4">
        <v>2</v>
      </c>
      <c r="P146" s="88">
        <v>0.8</v>
      </c>
      <c r="Q146" s="47">
        <f>$C$2*P146/100%</f>
        <v>80</v>
      </c>
      <c r="R146" s="23">
        <v>3</v>
      </c>
      <c r="S146" s="24">
        <v>5</v>
      </c>
      <c r="T146" s="50"/>
      <c r="U146" s="51"/>
      <c r="V146" s="51"/>
      <c r="W146" s="51"/>
      <c r="X146" s="50"/>
      <c r="Y146" s="51"/>
      <c r="Z146" s="51"/>
      <c r="AA146" s="51"/>
      <c r="AB146" s="14"/>
      <c r="AC146" s="71">
        <f t="shared" si="1"/>
        <v>30</v>
      </c>
      <c r="AE146" s="1" t="s">
        <v>24</v>
      </c>
      <c r="AF146" s="14"/>
      <c r="AG146" s="14"/>
      <c r="AH146" s="15"/>
      <c r="AI146" s="15"/>
      <c r="AJ146" s="14"/>
      <c r="AK146" s="14"/>
      <c r="AL146" s="15"/>
      <c r="AM146" s="15"/>
      <c r="AN146" s="14"/>
      <c r="AO146" s="14"/>
      <c r="AP146" s="15"/>
      <c r="AQ146" s="15"/>
      <c r="AR146" s="14"/>
      <c r="AS146" s="14"/>
      <c r="AT146" s="15"/>
      <c r="AU146" s="15"/>
    </row>
    <row r="147" spans="1:46" ht="19.5" customHeight="1">
      <c r="A147" s="138"/>
      <c r="B147" s="133"/>
      <c r="C147" s="67" t="s">
        <v>26</v>
      </c>
      <c r="D147" s="19">
        <v>0.55</v>
      </c>
      <c r="E147" s="48">
        <f>$C$3*D147/100%</f>
        <v>41.25</v>
      </c>
      <c r="F147" s="20">
        <v>5</v>
      </c>
      <c r="G147" s="21">
        <v>1</v>
      </c>
      <c r="H147" s="19">
        <v>0.65</v>
      </c>
      <c r="I147" s="48">
        <f>$C$3*H147/100%</f>
        <v>48.75</v>
      </c>
      <c r="J147" s="20">
        <v>5</v>
      </c>
      <c r="K147" s="21">
        <v>1</v>
      </c>
      <c r="L147" s="19">
        <v>0.75</v>
      </c>
      <c r="M147" s="48">
        <f>$C$3*L147/100%</f>
        <v>56.25</v>
      </c>
      <c r="N147" s="20">
        <v>4</v>
      </c>
      <c r="O147" s="21">
        <v>5</v>
      </c>
      <c r="P147" s="50"/>
      <c r="Q147" s="51"/>
      <c r="R147" s="51"/>
      <c r="S147" s="51"/>
      <c r="T147" s="50"/>
      <c r="U147" s="51"/>
      <c r="V147" s="51"/>
      <c r="W147" s="51"/>
      <c r="X147" s="50"/>
      <c r="AB147" s="50"/>
      <c r="AC147" s="72">
        <f t="shared" si="1"/>
        <v>30</v>
      </c>
      <c r="AE147" s="7">
        <f>SUM(AC146:AC148)</f>
        <v>90</v>
      </c>
      <c r="AF147" s="50"/>
      <c r="AG147" s="51"/>
      <c r="AH147" s="51"/>
      <c r="AI147" s="51"/>
      <c r="AJ147" s="50"/>
      <c r="AK147" s="51"/>
      <c r="AL147" s="51"/>
      <c r="AM147" s="51"/>
      <c r="AN147" s="50"/>
      <c r="AO147" s="51"/>
      <c r="AP147" s="51"/>
      <c r="AQ147" s="51"/>
      <c r="AR147" s="14"/>
      <c r="AS147" s="15"/>
      <c r="AT147" s="15"/>
    </row>
    <row r="148" spans="1:47" ht="19.5" customHeight="1" thickBot="1">
      <c r="A148" s="138"/>
      <c r="B148" s="139"/>
      <c r="C148" s="56" t="s">
        <v>1</v>
      </c>
      <c r="D148" s="10">
        <v>0.5</v>
      </c>
      <c r="E148" s="44">
        <f>$C$2*D148/100%</f>
        <v>50</v>
      </c>
      <c r="F148" s="11">
        <v>5</v>
      </c>
      <c r="G148" s="12">
        <v>1</v>
      </c>
      <c r="H148" s="10">
        <v>0.6</v>
      </c>
      <c r="I148" s="44">
        <f>$C$2*H148/100%</f>
        <v>60</v>
      </c>
      <c r="J148" s="11">
        <v>5</v>
      </c>
      <c r="K148" s="12">
        <v>1</v>
      </c>
      <c r="L148" s="10">
        <v>0.7</v>
      </c>
      <c r="M148" s="44">
        <f>$C$2*L148/100%</f>
        <v>70</v>
      </c>
      <c r="N148" s="11">
        <v>5</v>
      </c>
      <c r="O148" s="12">
        <v>4</v>
      </c>
      <c r="P148" s="50"/>
      <c r="Q148" s="51"/>
      <c r="R148" s="51"/>
      <c r="S148" s="51"/>
      <c r="T148" s="50"/>
      <c r="U148" s="51"/>
      <c r="V148" s="51"/>
      <c r="W148" s="51"/>
      <c r="X148" s="50"/>
      <c r="Y148" s="51"/>
      <c r="Z148" s="51"/>
      <c r="AA148" s="51"/>
      <c r="AB148" s="14"/>
      <c r="AC148" s="73">
        <f t="shared" si="1"/>
        <v>30</v>
      </c>
      <c r="AF148" s="14"/>
      <c r="AG148" s="14"/>
      <c r="AH148" s="15"/>
      <c r="AI148" s="15"/>
      <c r="AJ148" s="14"/>
      <c r="AK148" s="14"/>
      <c r="AL148" s="15"/>
      <c r="AM148" s="15"/>
      <c r="AN148" s="14"/>
      <c r="AO148" s="14"/>
      <c r="AP148" s="15"/>
      <c r="AQ148" s="15"/>
      <c r="AR148" s="14"/>
      <c r="AS148" s="14"/>
      <c r="AT148" s="15"/>
      <c r="AU148" s="15"/>
    </row>
    <row r="156" spans="1:3" ht="15.75">
      <c r="A156" s="122" t="s">
        <v>32</v>
      </c>
      <c r="B156" s="122"/>
      <c r="C156" s="105" t="s">
        <v>33</v>
      </c>
    </row>
    <row r="157" ht="13.5" thickBot="1"/>
    <row r="158" spans="1:39" ht="19.5" customHeight="1">
      <c r="A158" s="189" t="s">
        <v>38</v>
      </c>
      <c r="B158" s="133" t="s">
        <v>13</v>
      </c>
      <c r="C158" s="54" t="s">
        <v>1</v>
      </c>
      <c r="D158" s="2">
        <v>0.5</v>
      </c>
      <c r="E158" s="45">
        <f>$C$2*D158/100%</f>
        <v>50</v>
      </c>
      <c r="F158" s="3">
        <v>3</v>
      </c>
      <c r="G158" s="4">
        <v>1</v>
      </c>
      <c r="H158" s="2">
        <v>0.6</v>
      </c>
      <c r="I158" s="45">
        <f>$C$2*H158/100%</f>
        <v>60</v>
      </c>
      <c r="J158" s="3">
        <v>3</v>
      </c>
      <c r="K158" s="4">
        <v>1</v>
      </c>
      <c r="L158" s="2">
        <v>0.7</v>
      </c>
      <c r="M158" s="45">
        <f>$C$2*L158/100%</f>
        <v>70</v>
      </c>
      <c r="N158" s="3">
        <v>3</v>
      </c>
      <c r="O158" s="16">
        <v>2</v>
      </c>
      <c r="P158" s="2">
        <v>0.75</v>
      </c>
      <c r="Q158" s="45">
        <f>$C$2*P158/100%</f>
        <v>75</v>
      </c>
      <c r="R158" s="3">
        <v>2</v>
      </c>
      <c r="S158" s="4">
        <v>3</v>
      </c>
      <c r="T158" s="14"/>
      <c r="U158" s="71">
        <f>F158*G158+J158*K158+N158*O158+R158*S158</f>
        <v>18</v>
      </c>
      <c r="W158" s="1" t="s">
        <v>24</v>
      </c>
      <c r="X158" s="14"/>
      <c r="Y158" s="14"/>
      <c r="Z158" s="15"/>
      <c r="AA158" s="15"/>
      <c r="AB158" s="14"/>
      <c r="AC158" s="14"/>
      <c r="AD158" s="15"/>
      <c r="AE158" s="15"/>
      <c r="AF158" s="14"/>
      <c r="AG158" s="14"/>
      <c r="AH158" s="15"/>
      <c r="AI158" s="15"/>
      <c r="AJ158" s="14"/>
      <c r="AK158" s="14"/>
      <c r="AL158" s="15"/>
      <c r="AM158" s="15"/>
    </row>
    <row r="159" spans="1:38" ht="19.5" customHeight="1" thickBot="1">
      <c r="A159" s="157"/>
      <c r="B159" s="133"/>
      <c r="C159" s="67" t="s">
        <v>26</v>
      </c>
      <c r="D159" s="10">
        <v>0.5</v>
      </c>
      <c r="E159" s="44">
        <f>$C$3*D159/100%</f>
        <v>37.5</v>
      </c>
      <c r="F159" s="11">
        <v>3</v>
      </c>
      <c r="G159" s="12">
        <v>1</v>
      </c>
      <c r="H159" s="10">
        <v>0.6</v>
      </c>
      <c r="I159" s="44">
        <f>$C$3*H159/100%</f>
        <v>45</v>
      </c>
      <c r="J159" s="11">
        <v>3</v>
      </c>
      <c r="K159" s="12">
        <v>1</v>
      </c>
      <c r="L159" s="10">
        <v>0.7</v>
      </c>
      <c r="M159" s="44">
        <f>$C$3*L159/100%</f>
        <v>52.5</v>
      </c>
      <c r="N159" s="11">
        <v>3</v>
      </c>
      <c r="O159" s="18">
        <v>2</v>
      </c>
      <c r="P159" s="10">
        <v>0.75</v>
      </c>
      <c r="Q159" s="44">
        <f>$C$3*P159/100%</f>
        <v>56.25</v>
      </c>
      <c r="R159" s="11">
        <v>2</v>
      </c>
      <c r="S159" s="12">
        <v>3</v>
      </c>
      <c r="T159" s="50"/>
      <c r="U159" s="73">
        <f>F159*G159+J159*K159+N159*O159+R159*S159</f>
        <v>18</v>
      </c>
      <c r="W159" s="7">
        <f>SUM(U158:U159)</f>
        <v>36</v>
      </c>
      <c r="X159" s="50"/>
      <c r="Y159" s="51"/>
      <c r="Z159" s="51"/>
      <c r="AA159" s="51"/>
      <c r="AB159" s="50"/>
      <c r="AC159" s="51"/>
      <c r="AD159" s="51"/>
      <c r="AE159" s="51"/>
      <c r="AF159" s="50"/>
      <c r="AG159" s="51"/>
      <c r="AH159" s="51"/>
      <c r="AI159" s="51"/>
      <c r="AJ159" s="14"/>
      <c r="AK159" s="15"/>
      <c r="AL159" s="15"/>
    </row>
    <row r="160" spans="1:60" ht="19.5" customHeight="1" thickBot="1">
      <c r="A160" s="157"/>
      <c r="B160" s="123" t="s">
        <v>34</v>
      </c>
      <c r="C160" s="54" t="s">
        <v>1</v>
      </c>
      <c r="D160" s="5">
        <v>0.5</v>
      </c>
      <c r="E160" s="45">
        <f>$C$2*D160/100%</f>
        <v>50</v>
      </c>
      <c r="F160" s="3">
        <v>3</v>
      </c>
      <c r="G160" s="4">
        <v>1</v>
      </c>
      <c r="H160" s="2">
        <v>0.6</v>
      </c>
      <c r="I160" s="45">
        <f>$C$2*H160/100%</f>
        <v>60</v>
      </c>
      <c r="J160" s="3">
        <v>3</v>
      </c>
      <c r="K160" s="4">
        <v>2</v>
      </c>
      <c r="L160" s="2">
        <v>0.7</v>
      </c>
      <c r="M160" s="45">
        <f>$C$2*L160/100%</f>
        <v>70</v>
      </c>
      <c r="N160" s="3">
        <v>2</v>
      </c>
      <c r="O160" s="4">
        <v>2</v>
      </c>
      <c r="P160" s="88">
        <v>0.8</v>
      </c>
      <c r="Q160" s="47">
        <f>$C$2*P160/100%</f>
        <v>80</v>
      </c>
      <c r="R160" s="23">
        <v>2</v>
      </c>
      <c r="S160" s="24">
        <v>1</v>
      </c>
      <c r="T160" s="88">
        <v>0.9</v>
      </c>
      <c r="U160" s="47">
        <f>$C$2*T160/100%</f>
        <v>90</v>
      </c>
      <c r="V160" s="23">
        <v>1</v>
      </c>
      <c r="W160" s="24">
        <v>1</v>
      </c>
      <c r="X160" s="106">
        <v>1</v>
      </c>
      <c r="Y160" s="47">
        <f>$C$2*X160/100%</f>
        <v>100</v>
      </c>
      <c r="Z160" s="23">
        <v>1</v>
      </c>
      <c r="AA160" s="24">
        <v>3</v>
      </c>
      <c r="AB160" s="106">
        <v>1.05</v>
      </c>
      <c r="AC160" s="47">
        <f>$C$2*AB160/100%</f>
        <v>105</v>
      </c>
      <c r="AD160" s="23">
        <v>1</v>
      </c>
      <c r="AE160" s="24">
        <v>3</v>
      </c>
      <c r="AF160" s="14"/>
      <c r="AG160" s="71">
        <f>F160*G160+J160*K160+N160*O160+R160*S160+V160*W160+Z160*AA160+AD160*AE160</f>
        <v>22</v>
      </c>
      <c r="AI160" s="1" t="s">
        <v>24</v>
      </c>
      <c r="AJ160" s="14"/>
      <c r="AK160" s="14"/>
      <c r="AL160" s="15"/>
      <c r="AM160" s="164" t="s">
        <v>44</v>
      </c>
      <c r="AN160" s="165"/>
      <c r="AO160" s="165"/>
      <c r="AP160" s="165"/>
      <c r="AQ160" s="165"/>
      <c r="AR160" s="165"/>
      <c r="AS160" s="165"/>
      <c r="AT160" s="165"/>
      <c r="AU160" s="165"/>
      <c r="AV160" s="165"/>
      <c r="AW160" s="165"/>
      <c r="AX160" s="165"/>
      <c r="AY160" s="165"/>
      <c r="AZ160" s="165"/>
      <c r="BA160" s="165"/>
      <c r="BB160" s="165"/>
      <c r="BC160" s="166"/>
      <c r="BD160" s="63"/>
      <c r="BE160" s="63"/>
      <c r="BF160" s="63"/>
      <c r="BG160" s="63"/>
      <c r="BH160" s="15"/>
    </row>
    <row r="161" spans="1:60" ht="19.5" customHeight="1" thickBot="1">
      <c r="A161" s="157"/>
      <c r="B161" s="136"/>
      <c r="C161" s="55" t="s">
        <v>0</v>
      </c>
      <c r="D161" s="9">
        <v>0.5</v>
      </c>
      <c r="E161" s="39">
        <f>ROUND($C$3*D161/100%/2.5,0)*2.5</f>
        <v>37.5</v>
      </c>
      <c r="F161" s="7">
        <v>3</v>
      </c>
      <c r="G161" s="17">
        <v>1</v>
      </c>
      <c r="H161" s="6">
        <v>0.6</v>
      </c>
      <c r="I161" s="39">
        <f>ROUND($C$3*H161/100%/2.5,0)*2.5</f>
        <v>45</v>
      </c>
      <c r="J161" s="7">
        <v>3</v>
      </c>
      <c r="K161" s="8">
        <v>1</v>
      </c>
      <c r="L161" s="6">
        <v>0.7</v>
      </c>
      <c r="M161" s="39">
        <f>ROUND($C$3*L161/100%/2.5,0)*2.5</f>
        <v>52.5</v>
      </c>
      <c r="N161" s="7">
        <v>2</v>
      </c>
      <c r="O161" s="8">
        <v>2</v>
      </c>
      <c r="P161" s="100">
        <v>0.8</v>
      </c>
      <c r="Q161" s="46">
        <f>ROUND($C$3*P161/100%/2.5,0)*2.5</f>
        <v>60</v>
      </c>
      <c r="R161" s="101">
        <v>2</v>
      </c>
      <c r="S161" s="102">
        <v>1</v>
      </c>
      <c r="T161" s="29">
        <v>0.9</v>
      </c>
      <c r="U161" s="46">
        <f>ROUND($C$3*T161/100%/2.5,0)*2.5</f>
        <v>67.5</v>
      </c>
      <c r="V161" s="30">
        <v>1</v>
      </c>
      <c r="W161" s="31">
        <v>1</v>
      </c>
      <c r="X161" s="107">
        <v>1</v>
      </c>
      <c r="Y161" s="47">
        <f>ROUND($C$3*X161/100%/2.5,0)*2.5</f>
        <v>75</v>
      </c>
      <c r="Z161" s="94">
        <v>1</v>
      </c>
      <c r="AA161" s="95">
        <v>3</v>
      </c>
      <c r="AB161" s="107">
        <v>1.05</v>
      </c>
      <c r="AC161" s="47">
        <f>ROUND($C$3*AB161/100%/2.5,0)*2.5</f>
        <v>80</v>
      </c>
      <c r="AD161" s="94">
        <v>1</v>
      </c>
      <c r="AE161" s="95">
        <v>3</v>
      </c>
      <c r="AG161" s="72">
        <f>F161*G161+J161*K161+N161*O161+R161*S161+V161*W161+Z161*AA161+AD161*AE161</f>
        <v>19</v>
      </c>
      <c r="AI161" s="7">
        <f>SUM(AG160:AG162)</f>
        <v>55</v>
      </c>
      <c r="AM161" s="167"/>
      <c r="AN161" s="168"/>
      <c r="AO161" s="168"/>
      <c r="AP161" s="168"/>
      <c r="AQ161" s="168"/>
      <c r="AR161" s="168"/>
      <c r="AS161" s="168"/>
      <c r="AT161" s="168"/>
      <c r="AU161" s="168"/>
      <c r="AV161" s="168"/>
      <c r="AW161" s="168"/>
      <c r="AX161" s="168"/>
      <c r="AY161" s="168"/>
      <c r="AZ161" s="168"/>
      <c r="BA161" s="168"/>
      <c r="BB161" s="168"/>
      <c r="BC161" s="169"/>
      <c r="BD161" s="63"/>
      <c r="BE161" s="63"/>
      <c r="BF161" s="63"/>
      <c r="BG161" s="63"/>
      <c r="BH161" s="15"/>
    </row>
    <row r="162" spans="1:60" ht="19.5" customHeight="1" thickBot="1">
      <c r="A162" s="157"/>
      <c r="B162" s="137"/>
      <c r="C162" s="56" t="s">
        <v>25</v>
      </c>
      <c r="D162" s="13">
        <v>0.5</v>
      </c>
      <c r="E162" s="44">
        <f>$C$4*D162/100%</f>
        <v>50</v>
      </c>
      <c r="F162" s="11">
        <v>3</v>
      </c>
      <c r="G162" s="18">
        <v>1</v>
      </c>
      <c r="H162" s="10">
        <v>0.6</v>
      </c>
      <c r="I162" s="44">
        <f>$C$4*H162/100%</f>
        <v>60</v>
      </c>
      <c r="J162" s="11">
        <v>2</v>
      </c>
      <c r="K162" s="12">
        <v>1</v>
      </c>
      <c r="L162" s="10">
        <v>0.7</v>
      </c>
      <c r="M162" s="44">
        <f>$C$4*L162/100%</f>
        <v>70</v>
      </c>
      <c r="N162" s="11">
        <v>2</v>
      </c>
      <c r="O162" s="12">
        <v>2</v>
      </c>
      <c r="P162" s="10">
        <v>0.8</v>
      </c>
      <c r="Q162" s="44">
        <f>$C$4*P162/100%</f>
        <v>80</v>
      </c>
      <c r="R162" s="11">
        <v>1</v>
      </c>
      <c r="S162" s="12">
        <v>1</v>
      </c>
      <c r="T162" s="10">
        <v>0.9</v>
      </c>
      <c r="U162" s="44">
        <f>$C$4*T162/100%</f>
        <v>90</v>
      </c>
      <c r="V162" s="11">
        <v>1</v>
      </c>
      <c r="W162" s="12">
        <v>1</v>
      </c>
      <c r="X162" s="108">
        <v>1</v>
      </c>
      <c r="Y162" s="44">
        <f>$C$4*X162/100%</f>
        <v>100</v>
      </c>
      <c r="Z162" s="11">
        <v>1</v>
      </c>
      <c r="AA162" s="12">
        <v>3</v>
      </c>
      <c r="AB162" s="108">
        <v>1.05</v>
      </c>
      <c r="AC162" s="44">
        <f>$C$4*AB162/100%</f>
        <v>105</v>
      </c>
      <c r="AD162" s="11">
        <v>1</v>
      </c>
      <c r="AE162" s="12">
        <v>3</v>
      </c>
      <c r="AG162" s="73">
        <f>F162*G162+J162*K162+N162*O162+R162*S162+V162*W162+AD162*AE162</f>
        <v>14</v>
      </c>
      <c r="AM162" s="167"/>
      <c r="AN162" s="168"/>
      <c r="AO162" s="168"/>
      <c r="AP162" s="168"/>
      <c r="AQ162" s="168"/>
      <c r="AR162" s="168"/>
      <c r="AS162" s="168"/>
      <c r="AT162" s="168"/>
      <c r="AU162" s="168"/>
      <c r="AV162" s="168"/>
      <c r="AW162" s="168"/>
      <c r="AX162" s="168"/>
      <c r="AY162" s="168"/>
      <c r="AZ162" s="168"/>
      <c r="BA162" s="168"/>
      <c r="BB162" s="168"/>
      <c r="BC162" s="169"/>
      <c r="BD162" s="63"/>
      <c r="BE162" s="63"/>
      <c r="BF162" s="63"/>
      <c r="BG162" s="63"/>
      <c r="BH162" s="15"/>
    </row>
    <row r="163" spans="1:60" ht="19.5" customHeight="1">
      <c r="A163" s="157"/>
      <c r="B163" s="133" t="s">
        <v>17</v>
      </c>
      <c r="C163" s="54" t="s">
        <v>1</v>
      </c>
      <c r="D163" s="2">
        <v>0.5</v>
      </c>
      <c r="E163" s="45">
        <f>$C$2*D163/100%</f>
        <v>50</v>
      </c>
      <c r="F163" s="3">
        <v>3</v>
      </c>
      <c r="G163" s="4">
        <v>1</v>
      </c>
      <c r="H163" s="2">
        <v>0.6</v>
      </c>
      <c r="I163" s="45">
        <f>$C$2*H163/100%</f>
        <v>60</v>
      </c>
      <c r="J163" s="3">
        <v>3</v>
      </c>
      <c r="K163" s="4">
        <v>2</v>
      </c>
      <c r="L163" s="2">
        <v>0.7</v>
      </c>
      <c r="M163" s="45">
        <f>$C$2*L163/100%</f>
        <v>70</v>
      </c>
      <c r="N163" s="3">
        <v>3</v>
      </c>
      <c r="O163" s="16">
        <v>2</v>
      </c>
      <c r="P163" s="2">
        <v>0.75</v>
      </c>
      <c r="Q163" s="45">
        <f>$C$2*P163/100%</f>
        <v>75</v>
      </c>
      <c r="R163" s="3">
        <v>2</v>
      </c>
      <c r="S163" s="4">
        <v>4</v>
      </c>
      <c r="T163" s="14"/>
      <c r="U163" s="71">
        <f>F163*G163+J163*K163+N163*O163+R163*S163</f>
        <v>23</v>
      </c>
      <c r="W163" s="1" t="s">
        <v>24</v>
      </c>
      <c r="X163" s="14"/>
      <c r="Y163" s="14"/>
      <c r="Z163" s="15"/>
      <c r="AA163" s="15"/>
      <c r="AB163" s="14"/>
      <c r="AC163" s="14"/>
      <c r="AD163" s="15"/>
      <c r="AE163" s="15"/>
      <c r="AF163" s="14"/>
      <c r="AG163" s="14"/>
      <c r="AH163" s="15"/>
      <c r="AI163" s="15"/>
      <c r="AJ163" s="14"/>
      <c r="AK163" s="14"/>
      <c r="AL163" s="15"/>
      <c r="AM163" s="170"/>
      <c r="AN163" s="171"/>
      <c r="AO163" s="171"/>
      <c r="AP163" s="171"/>
      <c r="AQ163" s="171"/>
      <c r="AR163" s="171"/>
      <c r="AS163" s="171"/>
      <c r="AT163" s="171"/>
      <c r="AU163" s="171"/>
      <c r="AV163" s="171"/>
      <c r="AW163" s="171"/>
      <c r="AX163" s="171"/>
      <c r="AY163" s="171"/>
      <c r="AZ163" s="171"/>
      <c r="BA163" s="171"/>
      <c r="BB163" s="171"/>
      <c r="BC163" s="172"/>
      <c r="BD163" s="63"/>
      <c r="BE163" s="63"/>
      <c r="BF163" s="63"/>
      <c r="BG163" s="63"/>
      <c r="BH163" s="15"/>
    </row>
    <row r="164" spans="1:38" ht="19.5" customHeight="1" thickBot="1">
      <c r="A164" s="156"/>
      <c r="B164" s="133"/>
      <c r="C164" s="56" t="s">
        <v>26</v>
      </c>
      <c r="D164" s="10">
        <v>0.55</v>
      </c>
      <c r="E164" s="44">
        <f>$C$3*D164/100%</f>
        <v>41.25</v>
      </c>
      <c r="F164" s="11">
        <v>3</v>
      </c>
      <c r="G164" s="12">
        <v>1</v>
      </c>
      <c r="H164" s="10">
        <v>0.65</v>
      </c>
      <c r="I164" s="44">
        <f>$C$3*H164/100%</f>
        <v>48.75</v>
      </c>
      <c r="J164" s="11">
        <v>3</v>
      </c>
      <c r="K164" s="12">
        <v>2</v>
      </c>
      <c r="L164" s="10">
        <v>0.75</v>
      </c>
      <c r="M164" s="44">
        <f>$C$3*L164/100%</f>
        <v>56.25</v>
      </c>
      <c r="N164" s="11">
        <v>3</v>
      </c>
      <c r="O164" s="18">
        <v>6</v>
      </c>
      <c r="P164" s="10"/>
      <c r="Q164" s="44"/>
      <c r="R164" s="11"/>
      <c r="S164" s="12"/>
      <c r="T164" s="50"/>
      <c r="U164" s="73">
        <f>F164*G164+J164*K164+N164*O164</f>
        <v>27</v>
      </c>
      <c r="W164" s="7">
        <f>SUM(U163:U164)</f>
        <v>50</v>
      </c>
      <c r="X164" s="50"/>
      <c r="Y164" s="51"/>
      <c r="Z164" s="51"/>
      <c r="AA164" s="51"/>
      <c r="AB164" s="50"/>
      <c r="AC164" s="51"/>
      <c r="AD164" s="51"/>
      <c r="AE164" s="51"/>
      <c r="AF164" s="50"/>
      <c r="AG164" s="51"/>
      <c r="AH164" s="51"/>
      <c r="AI164" s="51"/>
      <c r="AJ164" s="14"/>
      <c r="AK164" s="15"/>
      <c r="AL164" s="15"/>
    </row>
    <row r="167" ht="13.5" thickBot="1"/>
    <row r="168" spans="1:23" ht="19.5" customHeight="1">
      <c r="A168" s="189" t="s">
        <v>39</v>
      </c>
      <c r="B168" s="154" t="s">
        <v>13</v>
      </c>
      <c r="C168" s="54" t="s">
        <v>1</v>
      </c>
      <c r="D168" s="5">
        <v>0.5</v>
      </c>
      <c r="E168" s="45">
        <f>$C$2*D168/100%</f>
        <v>50</v>
      </c>
      <c r="F168" s="3">
        <v>3</v>
      </c>
      <c r="G168" s="4">
        <v>1</v>
      </c>
      <c r="H168" s="5">
        <v>0.6</v>
      </c>
      <c r="I168" s="45">
        <f>$C$2*H168/100%</f>
        <v>60</v>
      </c>
      <c r="J168" s="3">
        <v>3</v>
      </c>
      <c r="K168" s="4">
        <v>2</v>
      </c>
      <c r="L168" s="2">
        <v>0.7</v>
      </c>
      <c r="M168" s="45">
        <f>$C$2*L168/100%</f>
        <v>70</v>
      </c>
      <c r="N168" s="3">
        <v>3</v>
      </c>
      <c r="O168" s="4">
        <v>2</v>
      </c>
      <c r="P168" s="29">
        <v>0.8</v>
      </c>
      <c r="Q168" s="46">
        <f>$C$2*P168/100%</f>
        <v>80</v>
      </c>
      <c r="R168" s="30">
        <v>2</v>
      </c>
      <c r="S168" s="31">
        <v>4</v>
      </c>
      <c r="U168" s="71">
        <f>F168*G168+J168*K168+N168*O168+R168*S168</f>
        <v>23</v>
      </c>
      <c r="W168" s="1" t="s">
        <v>24</v>
      </c>
    </row>
    <row r="169" spans="1:23" ht="19.5" customHeight="1" thickBot="1">
      <c r="A169" s="157"/>
      <c r="B169" s="157"/>
      <c r="C169" s="55" t="s">
        <v>26</v>
      </c>
      <c r="D169" s="9">
        <v>0.5</v>
      </c>
      <c r="E169" s="78">
        <f>$C$3*D169/100%</f>
        <v>37.5</v>
      </c>
      <c r="F169" s="7">
        <v>3</v>
      </c>
      <c r="G169" s="8">
        <v>1</v>
      </c>
      <c r="H169" s="9">
        <v>0.6</v>
      </c>
      <c r="I169" s="78">
        <f>$C$3*H169/100%</f>
        <v>45</v>
      </c>
      <c r="J169" s="7">
        <v>3</v>
      </c>
      <c r="K169" s="8">
        <v>1</v>
      </c>
      <c r="L169" s="6">
        <v>0.7</v>
      </c>
      <c r="M169" s="78">
        <f>$C$3*L169/100%</f>
        <v>52.5</v>
      </c>
      <c r="N169" s="7">
        <v>3</v>
      </c>
      <c r="O169" s="8">
        <v>2</v>
      </c>
      <c r="P169" s="10">
        <v>0.8</v>
      </c>
      <c r="Q169" s="79">
        <f>$C$3*P169/100%</f>
        <v>60</v>
      </c>
      <c r="R169" s="11">
        <v>3</v>
      </c>
      <c r="S169" s="12">
        <v>5</v>
      </c>
      <c r="U169" s="72">
        <f>F169*G169+J169*K169+N169*O169+R169*S169</f>
        <v>27</v>
      </c>
      <c r="W169" s="7">
        <f>SUM(U168:U170)</f>
        <v>71</v>
      </c>
    </row>
    <row r="170" spans="1:21" ht="19.5" customHeight="1" thickBot="1">
      <c r="A170" s="157"/>
      <c r="B170" s="156"/>
      <c r="C170" s="56" t="s">
        <v>1</v>
      </c>
      <c r="D170" s="10">
        <v>0.55</v>
      </c>
      <c r="E170" s="44">
        <f>$C$2*D170/100%</f>
        <v>55.00000000000001</v>
      </c>
      <c r="F170" s="11">
        <v>3</v>
      </c>
      <c r="G170" s="12">
        <v>1</v>
      </c>
      <c r="H170" s="13">
        <v>0.65</v>
      </c>
      <c r="I170" s="44">
        <f>$C$2*H170/100%</f>
        <v>65</v>
      </c>
      <c r="J170" s="11">
        <v>3</v>
      </c>
      <c r="K170" s="12">
        <v>2</v>
      </c>
      <c r="L170" s="10">
        <v>0.75</v>
      </c>
      <c r="M170" s="44">
        <f>$C$2*L170/100%</f>
        <v>75</v>
      </c>
      <c r="N170" s="11">
        <v>3</v>
      </c>
      <c r="O170" s="12">
        <v>4</v>
      </c>
      <c r="P170" s="14"/>
      <c r="Q170" s="14"/>
      <c r="R170" s="15"/>
      <c r="U170" s="73">
        <f>F170*G170+J170*K170+N170*O170</f>
        <v>21</v>
      </c>
    </row>
    <row r="171" spans="1:27" ht="19.5" customHeight="1" thickBot="1">
      <c r="A171" s="157"/>
      <c r="B171" s="150" t="s">
        <v>16</v>
      </c>
      <c r="C171" s="54" t="s">
        <v>7</v>
      </c>
      <c r="D171" s="2">
        <v>0.5</v>
      </c>
      <c r="E171" s="48">
        <f>$C$4*D171/100%</f>
        <v>50</v>
      </c>
      <c r="F171" s="30">
        <v>3</v>
      </c>
      <c r="G171" s="49">
        <v>1</v>
      </c>
      <c r="H171" s="29">
        <v>0.6</v>
      </c>
      <c r="I171" s="48">
        <f>$C$4*H171/100%</f>
        <v>60</v>
      </c>
      <c r="J171" s="30">
        <v>2</v>
      </c>
      <c r="K171" s="31">
        <v>2</v>
      </c>
      <c r="L171" s="29">
        <v>0.65</v>
      </c>
      <c r="M171" s="48">
        <f>$C$4*L171/100%</f>
        <v>65</v>
      </c>
      <c r="N171" s="30">
        <v>2</v>
      </c>
      <c r="O171" s="4">
        <v>2</v>
      </c>
      <c r="P171" s="29">
        <v>0.7</v>
      </c>
      <c r="Q171" s="46">
        <f>$C$4*P171/100%</f>
        <v>70</v>
      </c>
      <c r="R171" s="30">
        <v>1</v>
      </c>
      <c r="S171" s="4">
        <v>3</v>
      </c>
      <c r="T171" s="35"/>
      <c r="U171" s="41"/>
      <c r="V171" s="36"/>
      <c r="W171" s="36"/>
      <c r="Y171" s="71">
        <f>F171*G171+J171*K171+N171*O171+V171*W171</f>
        <v>11</v>
      </c>
      <c r="AA171" s="15" t="s">
        <v>24</v>
      </c>
    </row>
    <row r="172" spans="1:27" ht="19.5" customHeight="1" thickBot="1">
      <c r="A172" s="157"/>
      <c r="B172" s="151"/>
      <c r="C172" s="55" t="s">
        <v>0</v>
      </c>
      <c r="D172" s="6">
        <v>0.5</v>
      </c>
      <c r="E172" s="39">
        <f>$C$3*D172/100%</f>
        <v>37.5</v>
      </c>
      <c r="F172" s="7">
        <v>3</v>
      </c>
      <c r="G172" s="17">
        <v>1</v>
      </c>
      <c r="H172" s="6">
        <v>0.6</v>
      </c>
      <c r="I172" s="39">
        <f>$C$3*H172/100%</f>
        <v>45</v>
      </c>
      <c r="J172" s="7">
        <v>3</v>
      </c>
      <c r="K172" s="8">
        <v>1</v>
      </c>
      <c r="L172" s="6">
        <v>0.7</v>
      </c>
      <c r="M172" s="39">
        <f>$C$3*L172/100%</f>
        <v>52.5</v>
      </c>
      <c r="N172" s="7">
        <v>3</v>
      </c>
      <c r="O172" s="8">
        <v>2</v>
      </c>
      <c r="P172" s="6">
        <v>0.8</v>
      </c>
      <c r="Q172" s="39">
        <f>$C$3*P172/100%</f>
        <v>60</v>
      </c>
      <c r="R172" s="7">
        <v>3</v>
      </c>
      <c r="S172" s="8">
        <v>2</v>
      </c>
      <c r="T172" s="93">
        <v>0.85</v>
      </c>
      <c r="U172" s="47">
        <f>$C$3*T172/100%</f>
        <v>63.75</v>
      </c>
      <c r="V172" s="94">
        <v>2</v>
      </c>
      <c r="W172" s="95">
        <v>3</v>
      </c>
      <c r="Y172" s="72">
        <f>F172*G172+J172*K172+N172*O172+R172*S172+V172*W172</f>
        <v>24</v>
      </c>
      <c r="AA172" s="7">
        <f>SUM(Y171:Y173)</f>
        <v>62</v>
      </c>
    </row>
    <row r="173" spans="1:25" ht="19.5" customHeight="1" thickBot="1">
      <c r="A173" s="157"/>
      <c r="B173" s="152"/>
      <c r="C173" s="55" t="s">
        <v>25</v>
      </c>
      <c r="D173" s="10">
        <v>0.5</v>
      </c>
      <c r="E173" s="44">
        <f>$C$4*D173/100%</f>
        <v>50</v>
      </c>
      <c r="F173" s="11">
        <v>3</v>
      </c>
      <c r="G173" s="18">
        <v>1</v>
      </c>
      <c r="H173" s="10">
        <v>0.6</v>
      </c>
      <c r="I173" s="44">
        <f>$C$4*H173/100%</f>
        <v>60</v>
      </c>
      <c r="J173" s="11">
        <v>3</v>
      </c>
      <c r="K173" s="12">
        <v>1</v>
      </c>
      <c r="L173" s="10">
        <v>0.7</v>
      </c>
      <c r="M173" s="44">
        <f>$C$4*L173/100%</f>
        <v>70</v>
      </c>
      <c r="N173" s="11">
        <v>3</v>
      </c>
      <c r="O173" s="12">
        <v>2</v>
      </c>
      <c r="P173" s="10">
        <v>0.8</v>
      </c>
      <c r="Q173" s="44">
        <f>$C$4*P173/100%</f>
        <v>80</v>
      </c>
      <c r="R173" s="11">
        <v>3</v>
      </c>
      <c r="S173" s="12">
        <v>5</v>
      </c>
      <c r="Y173" s="73">
        <f>F173*G173+J173*K173+N173*O173+R173*S173+V173*W173</f>
        <v>27</v>
      </c>
    </row>
    <row r="174" spans="1:30" ht="19.5" customHeight="1">
      <c r="A174" s="157"/>
      <c r="B174" s="135" t="s">
        <v>17</v>
      </c>
      <c r="C174" s="54" t="s">
        <v>26</v>
      </c>
      <c r="D174" s="5">
        <v>0.5</v>
      </c>
      <c r="E174" s="43">
        <f>$C$3*D174/100%</f>
        <v>37.5</v>
      </c>
      <c r="F174" s="3">
        <v>3</v>
      </c>
      <c r="G174" s="4">
        <v>1</v>
      </c>
      <c r="H174" s="5">
        <v>0.6</v>
      </c>
      <c r="I174" s="43">
        <f>$C$3*H174/100%</f>
        <v>45</v>
      </c>
      <c r="J174" s="3">
        <v>3</v>
      </c>
      <c r="K174" s="4">
        <v>1</v>
      </c>
      <c r="L174" s="2">
        <v>0.7</v>
      </c>
      <c r="M174" s="43">
        <f>$C$3*L174/100%</f>
        <v>52.5</v>
      </c>
      <c r="N174" s="3">
        <v>3</v>
      </c>
      <c r="O174" s="4">
        <v>2</v>
      </c>
      <c r="P174" s="40">
        <v>0.8</v>
      </c>
      <c r="Q174" s="80">
        <f>$C$3*P174/100%</f>
        <v>60</v>
      </c>
      <c r="R174" s="30">
        <v>3</v>
      </c>
      <c r="S174" s="31">
        <v>5</v>
      </c>
      <c r="T174" s="50"/>
      <c r="U174" s="71">
        <f>F174*G174+J174*K174+N174*O174+R174*S174</f>
        <v>27</v>
      </c>
      <c r="V174" s="51"/>
      <c r="W174" s="15" t="s">
        <v>24</v>
      </c>
      <c r="AD174" s="15"/>
    </row>
    <row r="175" spans="1:27" ht="19.5" customHeight="1" thickBot="1">
      <c r="A175" s="157"/>
      <c r="B175" s="135"/>
      <c r="C175" s="55" t="s">
        <v>1</v>
      </c>
      <c r="D175" s="9">
        <v>0.5</v>
      </c>
      <c r="E175" s="39">
        <f>$C$2*D175/100%</f>
        <v>50</v>
      </c>
      <c r="F175" s="7">
        <v>3</v>
      </c>
      <c r="G175" s="8">
        <v>1</v>
      </c>
      <c r="H175" s="9">
        <v>0.6</v>
      </c>
      <c r="I175" s="39">
        <f>$C$2*H175/100%</f>
        <v>60</v>
      </c>
      <c r="J175" s="7">
        <v>3</v>
      </c>
      <c r="K175" s="8">
        <v>2</v>
      </c>
      <c r="L175" s="6">
        <v>0.7</v>
      </c>
      <c r="M175" s="39">
        <f>$C$2*L175/100%</f>
        <v>70</v>
      </c>
      <c r="N175" s="64">
        <v>3</v>
      </c>
      <c r="O175" s="8">
        <v>2</v>
      </c>
      <c r="P175" s="10">
        <v>0.8</v>
      </c>
      <c r="Q175" s="44">
        <f>$C$2*P175/100%</f>
        <v>80</v>
      </c>
      <c r="R175" s="99">
        <v>3</v>
      </c>
      <c r="S175" s="12">
        <v>6</v>
      </c>
      <c r="T175" s="50"/>
      <c r="U175" s="97">
        <f>F175*G175+J175*K175+N175*O175+R175*S175</f>
        <v>33</v>
      </c>
      <c r="V175" s="51"/>
      <c r="W175" s="64">
        <f>SUM(U174:U176)</f>
        <v>84</v>
      </c>
      <c r="X175" s="50"/>
      <c r="Y175" s="14"/>
      <c r="Z175" s="15"/>
      <c r="AA175" s="15"/>
    </row>
    <row r="176" spans="1:23" ht="19.5" customHeight="1" thickBot="1">
      <c r="A176" s="156"/>
      <c r="B176" s="135"/>
      <c r="C176" s="56" t="s">
        <v>26</v>
      </c>
      <c r="D176" s="13">
        <v>0.5</v>
      </c>
      <c r="E176" s="44">
        <f>$C$3*D176/100%</f>
        <v>37.5</v>
      </c>
      <c r="F176" s="11">
        <v>4</v>
      </c>
      <c r="G176" s="12">
        <v>1</v>
      </c>
      <c r="H176" s="13">
        <v>0.6</v>
      </c>
      <c r="I176" s="44">
        <f>$C$3*H176/100%</f>
        <v>45</v>
      </c>
      <c r="J176" s="11">
        <v>4</v>
      </c>
      <c r="K176" s="12">
        <v>1</v>
      </c>
      <c r="L176" s="10">
        <v>0.7</v>
      </c>
      <c r="M176" s="44">
        <f>$C$3*L176/100%</f>
        <v>52.5</v>
      </c>
      <c r="N176" s="11">
        <v>4</v>
      </c>
      <c r="O176" s="12">
        <v>4</v>
      </c>
      <c r="P176" s="14"/>
      <c r="Q176" s="14"/>
      <c r="R176" s="15"/>
      <c r="S176" s="15"/>
      <c r="U176" s="98">
        <f>F176*G176+J176*K176+N176*O176+R176*S176</f>
        <v>24</v>
      </c>
      <c r="V176" s="15"/>
      <c r="W176" s="15"/>
    </row>
    <row r="179" ht="13.5" thickBot="1"/>
    <row r="180" spans="1:39" ht="19.5" customHeight="1" thickBot="1">
      <c r="A180" s="189" t="s">
        <v>40</v>
      </c>
      <c r="B180" s="133" t="s">
        <v>13</v>
      </c>
      <c r="C180" s="54" t="s">
        <v>1</v>
      </c>
      <c r="D180" s="2">
        <v>0.5</v>
      </c>
      <c r="E180" s="45">
        <f>$C$2*D180/100%</f>
        <v>50</v>
      </c>
      <c r="F180" s="3">
        <v>3</v>
      </c>
      <c r="G180" s="4">
        <v>1</v>
      </c>
      <c r="H180" s="2">
        <v>0.6</v>
      </c>
      <c r="I180" s="45">
        <f>$C$2*H180/100%</f>
        <v>60</v>
      </c>
      <c r="J180" s="3">
        <v>3</v>
      </c>
      <c r="K180" s="4">
        <v>1</v>
      </c>
      <c r="L180" s="2">
        <v>0.7</v>
      </c>
      <c r="M180" s="45">
        <f>$C$2*L180/100%</f>
        <v>70</v>
      </c>
      <c r="N180" s="3">
        <v>3</v>
      </c>
      <c r="O180" s="16">
        <v>2</v>
      </c>
      <c r="P180" s="2">
        <v>0.8</v>
      </c>
      <c r="Q180" s="45">
        <f>$C$2*P180/100%</f>
        <v>80</v>
      </c>
      <c r="R180" s="3">
        <v>2</v>
      </c>
      <c r="S180" s="4">
        <v>5</v>
      </c>
      <c r="T180" s="14"/>
      <c r="X180" s="14"/>
      <c r="Y180" s="7">
        <f>F180*G180+J180*K180+N180*O180+R180*S180+V180*W180</f>
        <v>22</v>
      </c>
      <c r="AA180" s="1" t="s">
        <v>24</v>
      </c>
      <c r="AB180" s="14"/>
      <c r="AC180" s="14"/>
      <c r="AD180" s="15"/>
      <c r="AE180" s="15"/>
      <c r="AF180" s="14"/>
      <c r="AG180" s="14"/>
      <c r="AH180" s="15"/>
      <c r="AI180" s="15"/>
      <c r="AJ180" s="14"/>
      <c r="AK180" s="14"/>
      <c r="AL180" s="15"/>
      <c r="AM180" s="15"/>
    </row>
    <row r="181" spans="1:42" ht="19.5" customHeight="1" thickBot="1">
      <c r="A181" s="157"/>
      <c r="B181" s="133"/>
      <c r="C181" s="56" t="s">
        <v>26</v>
      </c>
      <c r="D181" s="10">
        <v>0.5</v>
      </c>
      <c r="E181" s="44">
        <f>$C$3*D181/100%</f>
        <v>37.5</v>
      </c>
      <c r="F181" s="11">
        <v>3</v>
      </c>
      <c r="G181" s="12">
        <v>1</v>
      </c>
      <c r="H181" s="10">
        <v>0.6</v>
      </c>
      <c r="I181" s="44">
        <f>$C$3*H181/100%</f>
        <v>45</v>
      </c>
      <c r="J181" s="11">
        <v>3</v>
      </c>
      <c r="K181" s="12">
        <v>1</v>
      </c>
      <c r="L181" s="10">
        <v>0.7</v>
      </c>
      <c r="M181" s="44">
        <f>$C$3*L181/100%</f>
        <v>52.5</v>
      </c>
      <c r="N181" s="11">
        <v>3</v>
      </c>
      <c r="O181" s="18">
        <v>2</v>
      </c>
      <c r="P181" s="10">
        <v>0.8</v>
      </c>
      <c r="Q181" s="44">
        <f>$C$3*P181/100%</f>
        <v>60</v>
      </c>
      <c r="R181" s="11">
        <v>2</v>
      </c>
      <c r="S181" s="12">
        <v>3</v>
      </c>
      <c r="T181" s="22">
        <v>0.85</v>
      </c>
      <c r="U181" s="47">
        <f>$C$3*T181/100%</f>
        <v>63.75</v>
      </c>
      <c r="V181" s="23">
        <v>1</v>
      </c>
      <c r="W181" s="24">
        <v>3</v>
      </c>
      <c r="X181" s="50"/>
      <c r="Y181" s="7">
        <f>F181*G181+J181*K181+N181*O181+R181*S181+V181*W181</f>
        <v>21</v>
      </c>
      <c r="AA181" s="7">
        <f>SUM(Y180:Y181)</f>
        <v>43</v>
      </c>
      <c r="AB181" s="50"/>
      <c r="AC181" s="51"/>
      <c r="AD181" s="51"/>
      <c r="AE181" s="51"/>
      <c r="AF181" s="50"/>
      <c r="AG181" s="51"/>
      <c r="AH181" s="51"/>
      <c r="AI181" s="51"/>
      <c r="AJ181" s="50"/>
      <c r="AK181" s="51"/>
      <c r="AL181" s="51"/>
      <c r="AM181" s="51"/>
      <c r="AN181" s="14"/>
      <c r="AO181" s="15"/>
      <c r="AP181" s="15"/>
    </row>
    <row r="182" spans="1:23" ht="19.5" customHeight="1">
      <c r="A182" s="157"/>
      <c r="B182" s="133" t="s">
        <v>16</v>
      </c>
      <c r="C182" s="54" t="s">
        <v>0</v>
      </c>
      <c r="D182" s="6">
        <v>0.5</v>
      </c>
      <c r="E182" s="39">
        <f>$C$3*D182/100%</f>
        <v>37.5</v>
      </c>
      <c r="F182" s="7">
        <v>3</v>
      </c>
      <c r="G182" s="17">
        <v>1</v>
      </c>
      <c r="H182" s="6">
        <v>0.6</v>
      </c>
      <c r="I182" s="39">
        <f>$C$3*H182/100%</f>
        <v>45</v>
      </c>
      <c r="J182" s="7">
        <v>3</v>
      </c>
      <c r="K182" s="8">
        <v>1</v>
      </c>
      <c r="L182" s="6">
        <v>0.7</v>
      </c>
      <c r="M182" s="39">
        <f>$C$3*L182/100%</f>
        <v>52.5</v>
      </c>
      <c r="N182" s="7">
        <v>3</v>
      </c>
      <c r="O182" s="8">
        <v>2</v>
      </c>
      <c r="P182" s="100">
        <v>0.8</v>
      </c>
      <c r="Q182" s="46">
        <f>$C$3*P182/100%</f>
        <v>60</v>
      </c>
      <c r="R182" s="101">
        <v>2</v>
      </c>
      <c r="S182" s="102">
        <v>5</v>
      </c>
      <c r="U182" s="71">
        <f>F182*G182+J182*K182+N182*O182+R182*S182</f>
        <v>22</v>
      </c>
      <c r="W182" s="1" t="s">
        <v>24</v>
      </c>
    </row>
    <row r="183" spans="1:38" ht="19.5" customHeight="1" thickBot="1">
      <c r="A183" s="157"/>
      <c r="B183" s="133"/>
      <c r="C183" s="56" t="s">
        <v>25</v>
      </c>
      <c r="D183" s="10">
        <v>0.5</v>
      </c>
      <c r="E183" s="44">
        <f>$C$4*D183/100%</f>
        <v>50</v>
      </c>
      <c r="F183" s="11">
        <v>3</v>
      </c>
      <c r="G183" s="18">
        <v>1</v>
      </c>
      <c r="H183" s="10">
        <v>0.6</v>
      </c>
      <c r="I183" s="44">
        <f>$C$4*H183/100%</f>
        <v>60</v>
      </c>
      <c r="J183" s="11">
        <v>3</v>
      </c>
      <c r="K183" s="12">
        <v>2</v>
      </c>
      <c r="L183" s="10">
        <v>0.7</v>
      </c>
      <c r="M183" s="44">
        <f>$C$4*L183/100%</f>
        <v>70</v>
      </c>
      <c r="N183" s="11">
        <v>3</v>
      </c>
      <c r="O183" s="12">
        <v>2</v>
      </c>
      <c r="P183" s="10">
        <v>0.75</v>
      </c>
      <c r="Q183" s="44">
        <f>$C$4*P183/100%</f>
        <v>75</v>
      </c>
      <c r="R183" s="11">
        <v>2</v>
      </c>
      <c r="S183" s="12">
        <v>5</v>
      </c>
      <c r="U183" s="73">
        <f>F183*G183+J183*K183+N183*O183+R183*S183</f>
        <v>25</v>
      </c>
      <c r="W183" s="7">
        <f>SUM(U182:U183)</f>
        <v>47</v>
      </c>
      <c r="AJ183" s="15"/>
      <c r="AK183" s="15"/>
      <c r="AL183" s="15"/>
    </row>
    <row r="184" spans="1:39" ht="19.5" customHeight="1">
      <c r="A184" s="157"/>
      <c r="B184" s="133" t="s">
        <v>17</v>
      </c>
      <c r="C184" s="54" t="s">
        <v>1</v>
      </c>
      <c r="D184" s="2">
        <v>0.5</v>
      </c>
      <c r="E184" s="45">
        <f>$C$2*D184/100%</f>
        <v>50</v>
      </c>
      <c r="F184" s="3">
        <v>3</v>
      </c>
      <c r="G184" s="4">
        <v>1</v>
      </c>
      <c r="H184" s="2">
        <v>0.6</v>
      </c>
      <c r="I184" s="45">
        <f>$C$2*H184/100%</f>
        <v>60</v>
      </c>
      <c r="J184" s="3">
        <v>3</v>
      </c>
      <c r="K184" s="4">
        <v>2</v>
      </c>
      <c r="L184" s="2">
        <v>0.7</v>
      </c>
      <c r="M184" s="45">
        <f>$C$2*L184/100%</f>
        <v>70</v>
      </c>
      <c r="N184" s="3">
        <v>2</v>
      </c>
      <c r="O184" s="16">
        <v>2</v>
      </c>
      <c r="P184" s="2">
        <v>0.75</v>
      </c>
      <c r="Q184" s="45">
        <f>$C$2*P184/100%</f>
        <v>75</v>
      </c>
      <c r="R184" s="3">
        <v>2</v>
      </c>
      <c r="S184" s="4">
        <v>3</v>
      </c>
      <c r="T184" s="14"/>
      <c r="U184" s="71">
        <f>F184*G184+J184*K184+N184*O184+R184*S184</f>
        <v>19</v>
      </c>
      <c r="W184" s="1" t="s">
        <v>24</v>
      </c>
      <c r="X184" s="14"/>
      <c r="Y184" s="14"/>
      <c r="Z184" s="15"/>
      <c r="AA184" s="15"/>
      <c r="AB184" s="14"/>
      <c r="AC184" s="14"/>
      <c r="AD184" s="15"/>
      <c r="AE184" s="15"/>
      <c r="AF184" s="14"/>
      <c r="AG184" s="14"/>
      <c r="AH184" s="15"/>
      <c r="AI184" s="15"/>
      <c r="AJ184" s="14"/>
      <c r="AK184" s="14"/>
      <c r="AL184" s="15"/>
      <c r="AM184" s="15"/>
    </row>
    <row r="185" spans="1:38" ht="19.5" customHeight="1" thickBot="1">
      <c r="A185" s="156"/>
      <c r="B185" s="133"/>
      <c r="C185" s="56" t="s">
        <v>26</v>
      </c>
      <c r="D185" s="10">
        <v>0.5</v>
      </c>
      <c r="E185" s="44">
        <f>$C$3*D185/100%</f>
        <v>37.5</v>
      </c>
      <c r="F185" s="11">
        <v>3</v>
      </c>
      <c r="G185" s="12">
        <v>1</v>
      </c>
      <c r="H185" s="10">
        <v>0.6</v>
      </c>
      <c r="I185" s="44">
        <f>$C$3*H185/100%</f>
        <v>45</v>
      </c>
      <c r="J185" s="11">
        <v>3</v>
      </c>
      <c r="K185" s="12">
        <v>1</v>
      </c>
      <c r="L185" s="10">
        <v>0.7</v>
      </c>
      <c r="M185" s="44">
        <f>$C$3*L185/100%</f>
        <v>52.5</v>
      </c>
      <c r="N185" s="11">
        <v>3</v>
      </c>
      <c r="O185" s="18">
        <v>2</v>
      </c>
      <c r="P185" s="10">
        <v>0.75</v>
      </c>
      <c r="Q185" s="44">
        <f>$C$3*P185/100%</f>
        <v>56.25</v>
      </c>
      <c r="R185" s="11">
        <v>2</v>
      </c>
      <c r="S185" s="12">
        <v>4</v>
      </c>
      <c r="T185" s="50"/>
      <c r="U185" s="73">
        <f>F185*G185+J185*K185+N185*O185+R185*S185</f>
        <v>20</v>
      </c>
      <c r="W185" s="7">
        <f>SUM(U184:U185)</f>
        <v>39</v>
      </c>
      <c r="X185" s="50"/>
      <c r="Y185" s="51"/>
      <c r="Z185" s="51"/>
      <c r="AA185" s="51"/>
      <c r="AB185" s="50"/>
      <c r="AC185" s="51"/>
      <c r="AD185" s="51"/>
      <c r="AE185" s="51"/>
      <c r="AF185" s="50"/>
      <c r="AG185" s="51"/>
      <c r="AH185" s="51"/>
      <c r="AI185" s="51"/>
      <c r="AJ185" s="14"/>
      <c r="AK185" s="15"/>
      <c r="AL185" s="15"/>
    </row>
    <row r="188" ht="13.5" thickBot="1"/>
    <row r="189" spans="1:23" ht="19.5" customHeight="1" thickBot="1">
      <c r="A189" s="189" t="s">
        <v>41</v>
      </c>
      <c r="B189" s="133" t="s">
        <v>13</v>
      </c>
      <c r="C189" s="54" t="s">
        <v>0</v>
      </c>
      <c r="D189" s="2">
        <v>0.5</v>
      </c>
      <c r="E189" s="45">
        <f>$C$3*D189/100%</f>
        <v>37.5</v>
      </c>
      <c r="F189" s="3">
        <v>3</v>
      </c>
      <c r="G189" s="16">
        <v>1</v>
      </c>
      <c r="H189" s="2">
        <v>0.6</v>
      </c>
      <c r="I189" s="45">
        <f>$C$3*H189/100%</f>
        <v>45</v>
      </c>
      <c r="J189" s="3">
        <v>3</v>
      </c>
      <c r="K189" s="4">
        <v>2</v>
      </c>
      <c r="L189" s="2">
        <v>0.7</v>
      </c>
      <c r="M189" s="45">
        <f>$C$3*L189/100%</f>
        <v>52.5</v>
      </c>
      <c r="N189" s="3">
        <v>2</v>
      </c>
      <c r="O189" s="4">
        <v>2</v>
      </c>
      <c r="P189" s="93">
        <v>0.75</v>
      </c>
      <c r="Q189" s="47">
        <f>$C$3*P189/100%</f>
        <v>56.25</v>
      </c>
      <c r="R189" s="94">
        <v>1</v>
      </c>
      <c r="S189" s="95">
        <v>4</v>
      </c>
      <c r="U189" s="71">
        <f>F189*G189+J189*K189+N189*O189+R189*S189</f>
        <v>17</v>
      </c>
      <c r="W189" s="1" t="s">
        <v>24</v>
      </c>
    </row>
    <row r="190" spans="1:38" ht="19.5" customHeight="1" thickBot="1">
      <c r="A190" s="157"/>
      <c r="B190" s="133"/>
      <c r="C190" s="56" t="s">
        <v>25</v>
      </c>
      <c r="D190" s="10">
        <v>0.5</v>
      </c>
      <c r="E190" s="44">
        <f>$C$4*D190/100%</f>
        <v>50</v>
      </c>
      <c r="F190" s="11">
        <v>3</v>
      </c>
      <c r="G190" s="18">
        <v>1</v>
      </c>
      <c r="H190" s="10">
        <v>0.6</v>
      </c>
      <c r="I190" s="44">
        <f>$C$4*H190/100%</f>
        <v>60</v>
      </c>
      <c r="J190" s="11">
        <v>2</v>
      </c>
      <c r="K190" s="12">
        <v>2</v>
      </c>
      <c r="L190" s="10">
        <v>0.7</v>
      </c>
      <c r="M190" s="44">
        <f>$C$4*L190/100%</f>
        <v>70</v>
      </c>
      <c r="N190" s="11">
        <v>2</v>
      </c>
      <c r="O190" s="12">
        <v>4</v>
      </c>
      <c r="P190" s="50"/>
      <c r="Q190" s="51"/>
      <c r="R190" s="51"/>
      <c r="S190" s="51"/>
      <c r="U190" s="73">
        <f>F190*G190+J190*K190+N190*O190+R190*S190</f>
        <v>15</v>
      </c>
      <c r="W190" s="7">
        <f>SUM(U189:U190)</f>
        <v>32</v>
      </c>
      <c r="AJ190" s="15"/>
      <c r="AK190" s="15"/>
      <c r="AL190" s="15"/>
    </row>
    <row r="191" spans="1:35" ht="19.5" customHeight="1">
      <c r="A191" s="157"/>
      <c r="B191" s="133" t="s">
        <v>16</v>
      </c>
      <c r="C191" s="54" t="s">
        <v>1</v>
      </c>
      <c r="D191" s="2">
        <v>0.5</v>
      </c>
      <c r="E191" s="45">
        <f>$C$2*D191/100%</f>
        <v>50</v>
      </c>
      <c r="F191" s="3">
        <v>3</v>
      </c>
      <c r="G191" s="4">
        <v>1</v>
      </c>
      <c r="H191" s="2">
        <v>0.6</v>
      </c>
      <c r="I191" s="45">
        <f>$C$2*H191/100%</f>
        <v>60</v>
      </c>
      <c r="J191" s="3">
        <v>3</v>
      </c>
      <c r="K191" s="4">
        <v>2</v>
      </c>
      <c r="L191" s="2">
        <v>0.7</v>
      </c>
      <c r="M191" s="45">
        <f>$C$2*L191/100%</f>
        <v>70</v>
      </c>
      <c r="N191" s="3">
        <v>2</v>
      </c>
      <c r="O191" s="4">
        <v>3</v>
      </c>
      <c r="P191" s="14"/>
      <c r="Q191" s="71">
        <f>F191*G191+J191*K191+N191*O191</f>
        <v>15</v>
      </c>
      <c r="S191" s="1" t="s">
        <v>24</v>
      </c>
      <c r="T191" s="14"/>
      <c r="U191" s="14"/>
      <c r="V191" s="15"/>
      <c r="W191" s="15"/>
      <c r="X191" s="14"/>
      <c r="Y191" s="14"/>
      <c r="Z191" s="15"/>
      <c r="AA191" s="15"/>
      <c r="AB191" s="14"/>
      <c r="AC191" s="14"/>
      <c r="AD191" s="15"/>
      <c r="AE191" s="15"/>
      <c r="AF191" s="14"/>
      <c r="AG191" s="14"/>
      <c r="AH191" s="15"/>
      <c r="AI191" s="15"/>
    </row>
    <row r="192" spans="1:34" ht="19.5" customHeight="1" thickBot="1">
      <c r="A192" s="157"/>
      <c r="B192" s="133"/>
      <c r="C192" s="56" t="s">
        <v>26</v>
      </c>
      <c r="D192" s="10">
        <v>0.5</v>
      </c>
      <c r="E192" s="44">
        <f>$C$3*D192/100%</f>
        <v>37.5</v>
      </c>
      <c r="F192" s="11">
        <v>3</v>
      </c>
      <c r="G192" s="12">
        <v>1</v>
      </c>
      <c r="H192" s="10">
        <v>0.6</v>
      </c>
      <c r="I192" s="44">
        <f>$C$3*H192/100%</f>
        <v>45</v>
      </c>
      <c r="J192" s="11">
        <v>3</v>
      </c>
      <c r="K192" s="12">
        <v>2</v>
      </c>
      <c r="L192" s="10">
        <v>0.7</v>
      </c>
      <c r="M192" s="44">
        <f>$C$3*L192/100%</f>
        <v>52.5</v>
      </c>
      <c r="N192" s="11">
        <v>2</v>
      </c>
      <c r="O192" s="12">
        <v>3</v>
      </c>
      <c r="P192" s="50"/>
      <c r="Q192" s="73">
        <f>F192*G192+J192*K192+N192*O192</f>
        <v>15</v>
      </c>
      <c r="S192" s="7">
        <f>SUM(U191:U192)</f>
        <v>0</v>
      </c>
      <c r="T192" s="50"/>
      <c r="U192" s="51"/>
      <c r="V192" s="51"/>
      <c r="W192" s="51"/>
      <c r="X192" s="50"/>
      <c r="Y192" s="51"/>
      <c r="Z192" s="51"/>
      <c r="AA192" s="51"/>
      <c r="AB192" s="50"/>
      <c r="AC192" s="51"/>
      <c r="AD192" s="51"/>
      <c r="AE192" s="51"/>
      <c r="AF192" s="14"/>
      <c r="AG192" s="15"/>
      <c r="AH192" s="15"/>
    </row>
    <row r="193" spans="1:3" ht="19.5" customHeight="1">
      <c r="A193" s="157"/>
      <c r="B193" s="133" t="s">
        <v>17</v>
      </c>
      <c r="C193" s="173" t="s">
        <v>35</v>
      </c>
    </row>
    <row r="194" spans="1:26" ht="19.5" customHeight="1" thickBot="1">
      <c r="A194" s="156"/>
      <c r="B194" s="133"/>
      <c r="C194" s="174"/>
      <c r="F194" s="164" t="s">
        <v>43</v>
      </c>
      <c r="G194" s="125"/>
      <c r="H194" s="125"/>
      <c r="I194" s="125"/>
      <c r="J194" s="125"/>
      <c r="K194" s="125"/>
      <c r="L194" s="125"/>
      <c r="M194" s="125"/>
      <c r="N194" s="125"/>
      <c r="O194" s="125"/>
      <c r="P194" s="125"/>
      <c r="Q194" s="125"/>
      <c r="R194" s="125"/>
      <c r="S194" s="125"/>
      <c r="T194" s="125"/>
      <c r="U194" s="125"/>
      <c r="V194" s="125"/>
      <c r="W194" s="125"/>
      <c r="X194" s="126"/>
      <c r="Y194" s="63"/>
      <c r="Z194" s="63"/>
    </row>
    <row r="195" spans="2:26" ht="19.5" customHeight="1">
      <c r="B195" s="190" t="s">
        <v>36</v>
      </c>
      <c r="C195" s="191" t="s">
        <v>42</v>
      </c>
      <c r="F195" s="127"/>
      <c r="G195" s="128"/>
      <c r="H195" s="128"/>
      <c r="I195" s="128"/>
      <c r="J195" s="128"/>
      <c r="K195" s="128"/>
      <c r="L195" s="128"/>
      <c r="M195" s="128"/>
      <c r="N195" s="128"/>
      <c r="O195" s="128"/>
      <c r="P195" s="128"/>
      <c r="Q195" s="128"/>
      <c r="R195" s="128"/>
      <c r="S195" s="128"/>
      <c r="T195" s="128"/>
      <c r="U195" s="128"/>
      <c r="V195" s="128"/>
      <c r="W195" s="128"/>
      <c r="X195" s="129"/>
      <c r="Y195" s="63"/>
      <c r="Z195" s="63"/>
    </row>
    <row r="196" spans="2:26" ht="19.5" customHeight="1" thickBot="1">
      <c r="B196" s="190"/>
      <c r="C196" s="192"/>
      <c r="F196" s="127"/>
      <c r="G196" s="128"/>
      <c r="H196" s="128"/>
      <c r="I196" s="128"/>
      <c r="J196" s="128"/>
      <c r="K196" s="128"/>
      <c r="L196" s="128"/>
      <c r="M196" s="128"/>
      <c r="N196" s="128"/>
      <c r="O196" s="128"/>
      <c r="P196" s="128"/>
      <c r="Q196" s="128"/>
      <c r="R196" s="128"/>
      <c r="S196" s="128"/>
      <c r="T196" s="128"/>
      <c r="U196" s="128"/>
      <c r="V196" s="128"/>
      <c r="W196" s="128"/>
      <c r="X196" s="129"/>
      <c r="Y196" s="63"/>
      <c r="Z196" s="63"/>
    </row>
    <row r="197" spans="2:26" ht="19.5" customHeight="1">
      <c r="B197" s="190" t="s">
        <v>37</v>
      </c>
      <c r="C197" s="191" t="s">
        <v>42</v>
      </c>
      <c r="F197" s="130"/>
      <c r="G197" s="131"/>
      <c r="H197" s="131"/>
      <c r="I197" s="131"/>
      <c r="J197" s="131"/>
      <c r="K197" s="131"/>
      <c r="L197" s="131"/>
      <c r="M197" s="131"/>
      <c r="N197" s="131"/>
      <c r="O197" s="131"/>
      <c r="P197" s="131"/>
      <c r="Q197" s="131"/>
      <c r="R197" s="131"/>
      <c r="S197" s="131"/>
      <c r="T197" s="131"/>
      <c r="U197" s="131"/>
      <c r="V197" s="131"/>
      <c r="W197" s="131"/>
      <c r="X197" s="132"/>
      <c r="Y197" s="63"/>
      <c r="Z197" s="63"/>
    </row>
    <row r="198" spans="2:26" ht="19.5" customHeight="1" thickBot="1">
      <c r="B198" s="190"/>
      <c r="C198" s="192"/>
      <c r="F198" s="63"/>
      <c r="G198" s="63"/>
      <c r="H198" s="63"/>
      <c r="I198" s="63"/>
      <c r="J198" s="63"/>
      <c r="K198" s="63"/>
      <c r="L198" s="63"/>
      <c r="M198" s="63"/>
      <c r="N198" s="63"/>
      <c r="O198" s="63"/>
      <c r="P198" s="63"/>
      <c r="Q198" s="63"/>
      <c r="R198" s="63"/>
      <c r="S198" s="63"/>
      <c r="T198" s="63"/>
      <c r="U198" s="63"/>
      <c r="V198" s="63"/>
      <c r="W198" s="63"/>
      <c r="X198" s="63"/>
      <c r="Y198" s="63"/>
      <c r="Z198" s="63"/>
    </row>
    <row r="199" spans="5:41" ht="12.75" customHeight="1">
      <c r="E199" s="124" t="s">
        <v>49</v>
      </c>
      <c r="F199" s="125"/>
      <c r="G199" s="125"/>
      <c r="H199" s="125"/>
      <c r="I199" s="125"/>
      <c r="J199" s="125"/>
      <c r="K199" s="125"/>
      <c r="L199" s="125"/>
      <c r="M199" s="125"/>
      <c r="N199" s="125"/>
      <c r="O199" s="125"/>
      <c r="P199" s="125"/>
      <c r="Q199" s="125"/>
      <c r="R199" s="125"/>
      <c r="S199" s="125"/>
      <c r="T199" s="125"/>
      <c r="U199" s="125"/>
      <c r="V199" s="125"/>
      <c r="W199" s="125"/>
      <c r="X199" s="126"/>
      <c r="Y199" s="109"/>
      <c r="Z199" s="109"/>
      <c r="AA199" s="109"/>
      <c r="AB199" s="109"/>
      <c r="AC199" s="109"/>
      <c r="AD199" s="109"/>
      <c r="AE199" s="109"/>
      <c r="AF199" s="109"/>
      <c r="AG199" s="109"/>
      <c r="AH199" s="109"/>
      <c r="AI199" s="109"/>
      <c r="AJ199" s="109"/>
      <c r="AK199" s="109"/>
      <c r="AL199" s="109"/>
      <c r="AM199" s="109"/>
      <c r="AN199" s="109"/>
      <c r="AO199" s="109"/>
    </row>
    <row r="200" spans="5:41" ht="12.75" customHeight="1">
      <c r="E200" s="127"/>
      <c r="F200" s="128"/>
      <c r="G200" s="128"/>
      <c r="H200" s="128"/>
      <c r="I200" s="128"/>
      <c r="J200" s="128"/>
      <c r="K200" s="128"/>
      <c r="L200" s="128"/>
      <c r="M200" s="128"/>
      <c r="N200" s="128"/>
      <c r="O200" s="128"/>
      <c r="P200" s="128"/>
      <c r="Q200" s="128"/>
      <c r="R200" s="128"/>
      <c r="S200" s="128"/>
      <c r="T200" s="128"/>
      <c r="U200" s="128"/>
      <c r="V200" s="128"/>
      <c r="W200" s="128"/>
      <c r="X200" s="129"/>
      <c r="Y200" s="109"/>
      <c r="Z200" s="109"/>
      <c r="AA200" s="109"/>
      <c r="AB200" s="109"/>
      <c r="AC200" s="109"/>
      <c r="AD200" s="109"/>
      <c r="AE200" s="109"/>
      <c r="AF200" s="109"/>
      <c r="AG200" s="109"/>
      <c r="AH200" s="109"/>
      <c r="AI200" s="109"/>
      <c r="AJ200" s="109"/>
      <c r="AK200" s="109"/>
      <c r="AL200" s="109"/>
      <c r="AM200" s="109"/>
      <c r="AN200" s="109"/>
      <c r="AO200" s="109"/>
    </row>
    <row r="201" spans="5:41" ht="12.75">
      <c r="E201" s="127"/>
      <c r="F201" s="128"/>
      <c r="G201" s="128"/>
      <c r="H201" s="128"/>
      <c r="I201" s="128"/>
      <c r="J201" s="128"/>
      <c r="K201" s="128"/>
      <c r="L201" s="128"/>
      <c r="M201" s="128"/>
      <c r="N201" s="128"/>
      <c r="O201" s="128"/>
      <c r="P201" s="128"/>
      <c r="Q201" s="128"/>
      <c r="R201" s="128"/>
      <c r="S201" s="128"/>
      <c r="T201" s="128"/>
      <c r="U201" s="128"/>
      <c r="V201" s="128"/>
      <c r="W201" s="128"/>
      <c r="X201" s="129"/>
      <c r="Y201" s="109"/>
      <c r="Z201" s="109"/>
      <c r="AA201" s="109"/>
      <c r="AB201" s="109"/>
      <c r="AC201" s="109"/>
      <c r="AD201" s="109"/>
      <c r="AE201" s="109"/>
      <c r="AF201" s="109"/>
      <c r="AG201" s="109"/>
      <c r="AH201" s="109"/>
      <c r="AI201" s="109"/>
      <c r="AJ201" s="109"/>
      <c r="AK201" s="109"/>
      <c r="AL201" s="109"/>
      <c r="AM201" s="109"/>
      <c r="AN201" s="109"/>
      <c r="AO201" s="109"/>
    </row>
    <row r="202" spans="5:41" ht="12.75">
      <c r="E202" s="127"/>
      <c r="F202" s="128"/>
      <c r="G202" s="128"/>
      <c r="H202" s="128"/>
      <c r="I202" s="128"/>
      <c r="J202" s="128"/>
      <c r="K202" s="128"/>
      <c r="L202" s="128"/>
      <c r="M202" s="128"/>
      <c r="N202" s="128"/>
      <c r="O202" s="128"/>
      <c r="P202" s="128"/>
      <c r="Q202" s="128"/>
      <c r="R202" s="128"/>
      <c r="S202" s="128"/>
      <c r="T202" s="128"/>
      <c r="U202" s="128"/>
      <c r="V202" s="128"/>
      <c r="W202" s="128"/>
      <c r="X202" s="129"/>
      <c r="Y202" s="109"/>
      <c r="Z202" s="109"/>
      <c r="AA202" s="109"/>
      <c r="AB202" s="109"/>
      <c r="AC202" s="109"/>
      <c r="AD202" s="109"/>
      <c r="AE202" s="109"/>
      <c r="AF202" s="109"/>
      <c r="AG202" s="109"/>
      <c r="AH202" s="109"/>
      <c r="AI202" s="109"/>
      <c r="AJ202" s="109"/>
      <c r="AK202" s="109"/>
      <c r="AL202" s="109"/>
      <c r="AM202" s="109"/>
      <c r="AN202" s="109"/>
      <c r="AO202" s="109"/>
    </row>
    <row r="203" spans="5:41" ht="12.75">
      <c r="E203" s="127"/>
      <c r="F203" s="128"/>
      <c r="G203" s="128"/>
      <c r="H203" s="128"/>
      <c r="I203" s="128"/>
      <c r="J203" s="128"/>
      <c r="K203" s="128"/>
      <c r="L203" s="128"/>
      <c r="M203" s="128"/>
      <c r="N203" s="128"/>
      <c r="O203" s="128"/>
      <c r="P203" s="128"/>
      <c r="Q203" s="128"/>
      <c r="R203" s="128"/>
      <c r="S203" s="128"/>
      <c r="T203" s="128"/>
      <c r="U203" s="128"/>
      <c r="V203" s="128"/>
      <c r="W203" s="128"/>
      <c r="X203" s="129"/>
      <c r="Y203" s="109"/>
      <c r="Z203" s="109"/>
      <c r="AA203" s="109"/>
      <c r="AB203" s="109"/>
      <c r="AC203" s="109"/>
      <c r="AD203" s="109"/>
      <c r="AE203" s="109"/>
      <c r="AF203" s="109"/>
      <c r="AG203" s="109"/>
      <c r="AH203" s="109"/>
      <c r="AI203" s="109"/>
      <c r="AJ203" s="109"/>
      <c r="AK203" s="109"/>
      <c r="AL203" s="109"/>
      <c r="AM203" s="109"/>
      <c r="AN203" s="109"/>
      <c r="AO203" s="109"/>
    </row>
    <row r="204" spans="5:41" ht="12.75">
      <c r="E204" s="127"/>
      <c r="F204" s="128"/>
      <c r="G204" s="128"/>
      <c r="H204" s="128"/>
      <c r="I204" s="128"/>
      <c r="J204" s="128"/>
      <c r="K204" s="128"/>
      <c r="L204" s="128"/>
      <c r="M204" s="128"/>
      <c r="N204" s="128"/>
      <c r="O204" s="128"/>
      <c r="P204" s="128"/>
      <c r="Q204" s="128"/>
      <c r="R204" s="128"/>
      <c r="S204" s="128"/>
      <c r="T204" s="128"/>
      <c r="U204" s="128"/>
      <c r="V204" s="128"/>
      <c r="W204" s="128"/>
      <c r="X204" s="129"/>
      <c r="Y204" s="109"/>
      <c r="Z204" s="109"/>
      <c r="AA204" s="109"/>
      <c r="AB204" s="109"/>
      <c r="AC204" s="109"/>
      <c r="AD204" s="109"/>
      <c r="AE204" s="109"/>
      <c r="AF204" s="109"/>
      <c r="AG204" s="109"/>
      <c r="AH204" s="109"/>
      <c r="AI204" s="109"/>
      <c r="AJ204" s="109"/>
      <c r="AK204" s="109"/>
      <c r="AL204" s="109"/>
      <c r="AM204" s="109"/>
      <c r="AN204" s="109"/>
      <c r="AO204" s="109"/>
    </row>
    <row r="205" spans="5:41" ht="12.75">
      <c r="E205" s="127"/>
      <c r="F205" s="128"/>
      <c r="G205" s="128"/>
      <c r="H205" s="128"/>
      <c r="I205" s="128"/>
      <c r="J205" s="128"/>
      <c r="K205" s="128"/>
      <c r="L205" s="128"/>
      <c r="M205" s="128"/>
      <c r="N205" s="128"/>
      <c r="O205" s="128"/>
      <c r="P205" s="128"/>
      <c r="Q205" s="128"/>
      <c r="R205" s="128"/>
      <c r="S205" s="128"/>
      <c r="T205" s="128"/>
      <c r="U205" s="128"/>
      <c r="V205" s="128"/>
      <c r="W205" s="128"/>
      <c r="X205" s="129"/>
      <c r="Y205" s="109"/>
      <c r="Z205" s="109"/>
      <c r="AA205" s="109"/>
      <c r="AB205" s="109"/>
      <c r="AC205" s="109"/>
      <c r="AD205" s="109"/>
      <c r="AE205" s="109"/>
      <c r="AF205" s="109"/>
      <c r="AG205" s="109"/>
      <c r="AH205" s="109"/>
      <c r="AI205" s="109"/>
      <c r="AJ205" s="109"/>
      <c r="AK205" s="109"/>
      <c r="AL205" s="109"/>
      <c r="AM205" s="109"/>
      <c r="AN205" s="109"/>
      <c r="AO205" s="109"/>
    </row>
    <row r="206" spans="5:41" ht="12.75">
      <c r="E206" s="127"/>
      <c r="F206" s="128"/>
      <c r="G206" s="128"/>
      <c r="H206" s="128"/>
      <c r="I206" s="128"/>
      <c r="J206" s="128"/>
      <c r="K206" s="128"/>
      <c r="L206" s="128"/>
      <c r="M206" s="128"/>
      <c r="N206" s="128"/>
      <c r="O206" s="128"/>
      <c r="P206" s="128"/>
      <c r="Q206" s="128"/>
      <c r="R206" s="128"/>
      <c r="S206" s="128"/>
      <c r="T206" s="128"/>
      <c r="U206" s="128"/>
      <c r="V206" s="128"/>
      <c r="W206" s="128"/>
      <c r="X206" s="129"/>
      <c r="Y206" s="109"/>
      <c r="Z206" s="109"/>
      <c r="AA206" s="109"/>
      <c r="AB206" s="109"/>
      <c r="AC206" s="109"/>
      <c r="AD206" s="109"/>
      <c r="AE206" s="109"/>
      <c r="AF206" s="109"/>
      <c r="AG206" s="109"/>
      <c r="AH206" s="109"/>
      <c r="AI206" s="109"/>
      <c r="AJ206" s="109"/>
      <c r="AK206" s="109"/>
      <c r="AL206" s="109"/>
      <c r="AM206" s="109"/>
      <c r="AN206" s="109"/>
      <c r="AO206" s="109"/>
    </row>
    <row r="207" spans="5:41" ht="12.75">
      <c r="E207" s="127"/>
      <c r="F207" s="128"/>
      <c r="G207" s="128"/>
      <c r="H207" s="128"/>
      <c r="I207" s="128"/>
      <c r="J207" s="128"/>
      <c r="K207" s="128"/>
      <c r="L207" s="128"/>
      <c r="M207" s="128"/>
      <c r="N207" s="128"/>
      <c r="O207" s="128"/>
      <c r="P207" s="128"/>
      <c r="Q207" s="128"/>
      <c r="R207" s="128"/>
      <c r="S207" s="128"/>
      <c r="T207" s="128"/>
      <c r="U207" s="128"/>
      <c r="V207" s="128"/>
      <c r="W207" s="128"/>
      <c r="X207" s="129"/>
      <c r="Y207" s="109"/>
      <c r="Z207" s="109"/>
      <c r="AA207" s="109"/>
      <c r="AB207" s="109"/>
      <c r="AC207" s="109"/>
      <c r="AD207" s="109"/>
      <c r="AE207" s="109"/>
      <c r="AF207" s="109"/>
      <c r="AG207" s="109"/>
      <c r="AH207" s="109"/>
      <c r="AI207" s="109"/>
      <c r="AJ207" s="109"/>
      <c r="AK207" s="109"/>
      <c r="AL207" s="109"/>
      <c r="AM207" s="109"/>
      <c r="AN207" s="109"/>
      <c r="AO207" s="109"/>
    </row>
    <row r="208" spans="5:41" ht="12.75">
      <c r="E208" s="127"/>
      <c r="F208" s="128"/>
      <c r="G208" s="128"/>
      <c r="H208" s="128"/>
      <c r="I208" s="128"/>
      <c r="J208" s="128"/>
      <c r="K208" s="128"/>
      <c r="L208" s="128"/>
      <c r="M208" s="128"/>
      <c r="N208" s="128"/>
      <c r="O208" s="128"/>
      <c r="P208" s="128"/>
      <c r="Q208" s="128"/>
      <c r="R208" s="128"/>
      <c r="S208" s="128"/>
      <c r="T208" s="128"/>
      <c r="U208" s="128"/>
      <c r="V208" s="128"/>
      <c r="W208" s="128"/>
      <c r="X208" s="129"/>
      <c r="Y208" s="109"/>
      <c r="Z208" s="109"/>
      <c r="AA208" s="109"/>
      <c r="AB208" s="109"/>
      <c r="AC208" s="109"/>
      <c r="AD208" s="109"/>
      <c r="AE208" s="109"/>
      <c r="AF208" s="109"/>
      <c r="AG208" s="109"/>
      <c r="AH208" s="109"/>
      <c r="AI208" s="109"/>
      <c r="AJ208" s="109"/>
      <c r="AK208" s="109"/>
      <c r="AL208" s="109"/>
      <c r="AM208" s="109"/>
      <c r="AN208" s="109"/>
      <c r="AO208" s="109"/>
    </row>
    <row r="209" spans="5:41" ht="12.75">
      <c r="E209" s="127"/>
      <c r="F209" s="128"/>
      <c r="G209" s="128"/>
      <c r="H209" s="128"/>
      <c r="I209" s="128"/>
      <c r="J209" s="128"/>
      <c r="K209" s="128"/>
      <c r="L209" s="128"/>
      <c r="M209" s="128"/>
      <c r="N209" s="128"/>
      <c r="O209" s="128"/>
      <c r="P209" s="128"/>
      <c r="Q209" s="128"/>
      <c r="R209" s="128"/>
      <c r="S209" s="128"/>
      <c r="T209" s="128"/>
      <c r="U209" s="128"/>
      <c r="V209" s="128"/>
      <c r="W209" s="128"/>
      <c r="X209" s="129"/>
      <c r="Y209" s="109"/>
      <c r="Z209" s="109"/>
      <c r="AA209" s="109"/>
      <c r="AB209" s="109"/>
      <c r="AC209" s="109"/>
      <c r="AD209" s="109"/>
      <c r="AE209" s="109"/>
      <c r="AF209" s="109"/>
      <c r="AG209" s="109"/>
      <c r="AH209" s="109"/>
      <c r="AI209" s="109"/>
      <c r="AJ209" s="109"/>
      <c r="AK209" s="109"/>
      <c r="AL209" s="109"/>
      <c r="AM209" s="109"/>
      <c r="AN209" s="109"/>
      <c r="AO209" s="109"/>
    </row>
    <row r="210" spans="5:41" ht="12.75">
      <c r="E210" s="127"/>
      <c r="F210" s="128"/>
      <c r="G210" s="128"/>
      <c r="H210" s="128"/>
      <c r="I210" s="128"/>
      <c r="J210" s="128"/>
      <c r="K210" s="128"/>
      <c r="L210" s="128"/>
      <c r="M210" s="128"/>
      <c r="N210" s="128"/>
      <c r="O210" s="128"/>
      <c r="P210" s="128"/>
      <c r="Q210" s="128"/>
      <c r="R210" s="128"/>
      <c r="S210" s="128"/>
      <c r="T210" s="128"/>
      <c r="U210" s="128"/>
      <c r="V210" s="128"/>
      <c r="W210" s="128"/>
      <c r="X210" s="129"/>
      <c r="Y210" s="109"/>
      <c r="Z210" s="109"/>
      <c r="AA210" s="109"/>
      <c r="AB210" s="109"/>
      <c r="AC210" s="109"/>
      <c r="AD210" s="109"/>
      <c r="AE210" s="109"/>
      <c r="AF210" s="109"/>
      <c r="AG210" s="109"/>
      <c r="AH210" s="109"/>
      <c r="AI210" s="109"/>
      <c r="AJ210" s="109"/>
      <c r="AK210" s="109"/>
      <c r="AL210" s="109"/>
      <c r="AM210" s="109"/>
      <c r="AN210" s="109"/>
      <c r="AO210" s="109"/>
    </row>
    <row r="211" spans="5:41" ht="12.75">
      <c r="E211" s="127"/>
      <c r="F211" s="128"/>
      <c r="G211" s="128"/>
      <c r="H211" s="128"/>
      <c r="I211" s="128"/>
      <c r="J211" s="128"/>
      <c r="K211" s="128"/>
      <c r="L211" s="128"/>
      <c r="M211" s="128"/>
      <c r="N211" s="128"/>
      <c r="O211" s="128"/>
      <c r="P211" s="128"/>
      <c r="Q211" s="128"/>
      <c r="R211" s="128"/>
      <c r="S211" s="128"/>
      <c r="T211" s="128"/>
      <c r="U211" s="128"/>
      <c r="V211" s="128"/>
      <c r="W211" s="128"/>
      <c r="X211" s="129"/>
      <c r="Y211" s="109"/>
      <c r="Z211" s="109"/>
      <c r="AA211" s="109"/>
      <c r="AB211" s="109"/>
      <c r="AC211" s="109"/>
      <c r="AD211" s="109"/>
      <c r="AE211" s="109"/>
      <c r="AF211" s="109"/>
      <c r="AG211" s="109"/>
      <c r="AH211" s="109"/>
      <c r="AI211" s="109"/>
      <c r="AJ211" s="109"/>
      <c r="AK211" s="109"/>
      <c r="AL211" s="109"/>
      <c r="AM211" s="109"/>
      <c r="AN211" s="109"/>
      <c r="AO211" s="109"/>
    </row>
    <row r="212" spans="5:41" ht="12.75">
      <c r="E212" s="127"/>
      <c r="F212" s="128"/>
      <c r="G212" s="128"/>
      <c r="H212" s="128"/>
      <c r="I212" s="128"/>
      <c r="J212" s="128"/>
      <c r="K212" s="128"/>
      <c r="L212" s="128"/>
      <c r="M212" s="128"/>
      <c r="N212" s="128"/>
      <c r="O212" s="128"/>
      <c r="P212" s="128"/>
      <c r="Q212" s="128"/>
      <c r="R212" s="128"/>
      <c r="S212" s="128"/>
      <c r="T212" s="128"/>
      <c r="U212" s="128"/>
      <c r="V212" s="128"/>
      <c r="W212" s="128"/>
      <c r="X212" s="129"/>
      <c r="Y212" s="109"/>
      <c r="Z212" s="109"/>
      <c r="AA212" s="109"/>
      <c r="AB212" s="109"/>
      <c r="AC212" s="109"/>
      <c r="AD212" s="109"/>
      <c r="AE212" s="109"/>
      <c r="AF212" s="109"/>
      <c r="AG212" s="109"/>
      <c r="AH212" s="109"/>
      <c r="AI212" s="109"/>
      <c r="AJ212" s="109"/>
      <c r="AK212" s="109"/>
      <c r="AL212" s="109"/>
      <c r="AM212" s="109"/>
      <c r="AN212" s="109"/>
      <c r="AO212" s="109"/>
    </row>
    <row r="213" spans="5:41" ht="12.75">
      <c r="E213" s="127"/>
      <c r="F213" s="128"/>
      <c r="G213" s="128"/>
      <c r="H213" s="128"/>
      <c r="I213" s="128"/>
      <c r="J213" s="128"/>
      <c r="K213" s="128"/>
      <c r="L213" s="128"/>
      <c r="M213" s="128"/>
      <c r="N213" s="128"/>
      <c r="O213" s="128"/>
      <c r="P213" s="128"/>
      <c r="Q213" s="128"/>
      <c r="R213" s="128"/>
      <c r="S213" s="128"/>
      <c r="T213" s="128"/>
      <c r="U213" s="128"/>
      <c r="V213" s="128"/>
      <c r="W213" s="128"/>
      <c r="X213" s="129"/>
      <c r="Y213" s="109"/>
      <c r="Z213" s="109"/>
      <c r="AA213" s="109"/>
      <c r="AB213" s="109"/>
      <c r="AC213" s="109"/>
      <c r="AD213" s="109"/>
      <c r="AE213" s="109"/>
      <c r="AF213" s="109"/>
      <c r="AG213" s="109"/>
      <c r="AH213" s="109"/>
      <c r="AI213" s="109"/>
      <c r="AJ213" s="109"/>
      <c r="AK213" s="109"/>
      <c r="AL213" s="109"/>
      <c r="AM213" s="109"/>
      <c r="AN213" s="109"/>
      <c r="AO213" s="109"/>
    </row>
    <row r="214" spans="5:41" ht="12.75">
      <c r="E214" s="127"/>
      <c r="F214" s="128"/>
      <c r="G214" s="128"/>
      <c r="H214" s="128"/>
      <c r="I214" s="128"/>
      <c r="J214" s="128"/>
      <c r="K214" s="128"/>
      <c r="L214" s="128"/>
      <c r="M214" s="128"/>
      <c r="N214" s="128"/>
      <c r="O214" s="128"/>
      <c r="P214" s="128"/>
      <c r="Q214" s="128"/>
      <c r="R214" s="128"/>
      <c r="S214" s="128"/>
      <c r="T214" s="128"/>
      <c r="U214" s="128"/>
      <c r="V214" s="128"/>
      <c r="W214" s="128"/>
      <c r="X214" s="129"/>
      <c r="Y214" s="109"/>
      <c r="Z214" s="109"/>
      <c r="AA214" s="109"/>
      <c r="AB214" s="109"/>
      <c r="AC214" s="109"/>
      <c r="AD214" s="109"/>
      <c r="AE214" s="109"/>
      <c r="AF214" s="109"/>
      <c r="AG214" s="109"/>
      <c r="AH214" s="109"/>
      <c r="AI214" s="109"/>
      <c r="AJ214" s="109"/>
      <c r="AK214" s="109"/>
      <c r="AL214" s="109"/>
      <c r="AM214" s="109"/>
      <c r="AN214" s="109"/>
      <c r="AO214" s="109"/>
    </row>
    <row r="215" spans="5:41" ht="12.75">
      <c r="E215" s="127"/>
      <c r="F215" s="128"/>
      <c r="G215" s="128"/>
      <c r="H215" s="128"/>
      <c r="I215" s="128"/>
      <c r="J215" s="128"/>
      <c r="K215" s="128"/>
      <c r="L215" s="128"/>
      <c r="M215" s="128"/>
      <c r="N215" s="128"/>
      <c r="O215" s="128"/>
      <c r="P215" s="128"/>
      <c r="Q215" s="128"/>
      <c r="R215" s="128"/>
      <c r="S215" s="128"/>
      <c r="T215" s="128"/>
      <c r="U215" s="128"/>
      <c r="V215" s="128"/>
      <c r="W215" s="128"/>
      <c r="X215" s="129"/>
      <c r="Y215" s="109"/>
      <c r="Z215" s="109"/>
      <c r="AA215" s="109"/>
      <c r="AB215" s="109"/>
      <c r="AC215" s="109"/>
      <c r="AD215" s="109"/>
      <c r="AE215" s="109"/>
      <c r="AF215" s="109"/>
      <c r="AG215" s="109"/>
      <c r="AH215" s="109"/>
      <c r="AI215" s="109"/>
      <c r="AJ215" s="109"/>
      <c r="AK215" s="109"/>
      <c r="AL215" s="109"/>
      <c r="AM215" s="109"/>
      <c r="AN215" s="109"/>
      <c r="AO215" s="109"/>
    </row>
    <row r="216" spans="5:41" ht="12.75">
      <c r="E216" s="127"/>
      <c r="F216" s="128"/>
      <c r="G216" s="128"/>
      <c r="H216" s="128"/>
      <c r="I216" s="128"/>
      <c r="J216" s="128"/>
      <c r="K216" s="128"/>
      <c r="L216" s="128"/>
      <c r="M216" s="128"/>
      <c r="N216" s="128"/>
      <c r="O216" s="128"/>
      <c r="P216" s="128"/>
      <c r="Q216" s="128"/>
      <c r="R216" s="128"/>
      <c r="S216" s="128"/>
      <c r="T216" s="128"/>
      <c r="U216" s="128"/>
      <c r="V216" s="128"/>
      <c r="W216" s="128"/>
      <c r="X216" s="129"/>
      <c r="Y216" s="109"/>
      <c r="Z216" s="109"/>
      <c r="AA216" s="109"/>
      <c r="AB216" s="109"/>
      <c r="AC216" s="109"/>
      <c r="AD216" s="109"/>
      <c r="AE216" s="109"/>
      <c r="AF216" s="109"/>
      <c r="AG216" s="109"/>
      <c r="AH216" s="109"/>
      <c r="AI216" s="109"/>
      <c r="AJ216" s="109"/>
      <c r="AK216" s="109"/>
      <c r="AL216" s="109"/>
      <c r="AM216" s="109"/>
      <c r="AN216" s="109"/>
      <c r="AO216" s="109"/>
    </row>
    <row r="217" spans="5:41" ht="12.75">
      <c r="E217" s="127"/>
      <c r="F217" s="128"/>
      <c r="G217" s="128"/>
      <c r="H217" s="128"/>
      <c r="I217" s="128"/>
      <c r="J217" s="128"/>
      <c r="K217" s="128"/>
      <c r="L217" s="128"/>
      <c r="M217" s="128"/>
      <c r="N217" s="128"/>
      <c r="O217" s="128"/>
      <c r="P217" s="128"/>
      <c r="Q217" s="128"/>
      <c r="R217" s="128"/>
      <c r="S217" s="128"/>
      <c r="T217" s="128"/>
      <c r="U217" s="128"/>
      <c r="V217" s="128"/>
      <c r="W217" s="128"/>
      <c r="X217" s="129"/>
      <c r="Y217" s="109"/>
      <c r="Z217" s="109"/>
      <c r="AA217" s="109"/>
      <c r="AB217" s="109"/>
      <c r="AC217" s="109"/>
      <c r="AD217" s="109"/>
      <c r="AE217" s="109"/>
      <c r="AF217" s="109"/>
      <c r="AG217" s="109"/>
      <c r="AH217" s="109"/>
      <c r="AI217" s="109"/>
      <c r="AJ217" s="109"/>
      <c r="AK217" s="109"/>
      <c r="AL217" s="109"/>
      <c r="AM217" s="109"/>
      <c r="AN217" s="109"/>
      <c r="AO217" s="109"/>
    </row>
    <row r="218" spans="5:41" ht="12.75">
      <c r="E218" s="127"/>
      <c r="F218" s="128"/>
      <c r="G218" s="128"/>
      <c r="H218" s="128"/>
      <c r="I218" s="128"/>
      <c r="J218" s="128"/>
      <c r="K218" s="128"/>
      <c r="L218" s="128"/>
      <c r="M218" s="128"/>
      <c r="N218" s="128"/>
      <c r="O218" s="128"/>
      <c r="P218" s="128"/>
      <c r="Q218" s="128"/>
      <c r="R218" s="128"/>
      <c r="S218" s="128"/>
      <c r="T218" s="128"/>
      <c r="U218" s="128"/>
      <c r="V218" s="128"/>
      <c r="W218" s="128"/>
      <c r="X218" s="129"/>
      <c r="Y218" s="109"/>
      <c r="Z218" s="109"/>
      <c r="AA218" s="109"/>
      <c r="AB218" s="109"/>
      <c r="AC218" s="109"/>
      <c r="AD218" s="109"/>
      <c r="AE218" s="109"/>
      <c r="AF218" s="109"/>
      <c r="AG218" s="109"/>
      <c r="AH218" s="109"/>
      <c r="AI218" s="109"/>
      <c r="AJ218" s="109"/>
      <c r="AK218" s="109"/>
      <c r="AL218" s="109"/>
      <c r="AM218" s="109"/>
      <c r="AN218" s="109"/>
      <c r="AO218" s="109"/>
    </row>
    <row r="219" spans="5:26" ht="12.75">
      <c r="E219" s="127"/>
      <c r="F219" s="128"/>
      <c r="G219" s="128"/>
      <c r="H219" s="128"/>
      <c r="I219" s="128"/>
      <c r="J219" s="128"/>
      <c r="K219" s="128"/>
      <c r="L219" s="128"/>
      <c r="M219" s="128"/>
      <c r="N219" s="128"/>
      <c r="O219" s="128"/>
      <c r="P219" s="128"/>
      <c r="Q219" s="128"/>
      <c r="R219" s="128"/>
      <c r="S219" s="128"/>
      <c r="T219" s="128"/>
      <c r="U219" s="128"/>
      <c r="V219" s="128"/>
      <c r="W219" s="128"/>
      <c r="X219" s="129"/>
      <c r="Z219" s="112"/>
    </row>
    <row r="220" spans="5:24" ht="12.75">
      <c r="E220" s="127"/>
      <c r="F220" s="128"/>
      <c r="G220" s="128"/>
      <c r="H220" s="128"/>
      <c r="I220" s="128"/>
      <c r="J220" s="128"/>
      <c r="K220" s="128"/>
      <c r="L220" s="128"/>
      <c r="M220" s="128"/>
      <c r="N220" s="128"/>
      <c r="O220" s="128"/>
      <c r="P220" s="128"/>
      <c r="Q220" s="128"/>
      <c r="R220" s="128"/>
      <c r="S220" s="128"/>
      <c r="T220" s="128"/>
      <c r="U220" s="128"/>
      <c r="V220" s="128"/>
      <c r="W220" s="128"/>
      <c r="X220" s="129"/>
    </row>
    <row r="221" spans="5:24" ht="12.75">
      <c r="E221" s="127"/>
      <c r="F221" s="128"/>
      <c r="G221" s="128"/>
      <c r="H221" s="128"/>
      <c r="I221" s="128"/>
      <c r="J221" s="128"/>
      <c r="K221" s="128"/>
      <c r="L221" s="128"/>
      <c r="M221" s="128"/>
      <c r="N221" s="128"/>
      <c r="O221" s="128"/>
      <c r="P221" s="128"/>
      <c r="Q221" s="128"/>
      <c r="R221" s="128"/>
      <c r="S221" s="128"/>
      <c r="T221" s="128"/>
      <c r="U221" s="128"/>
      <c r="V221" s="128"/>
      <c r="W221" s="128"/>
      <c r="X221" s="129"/>
    </row>
    <row r="222" spans="5:24" ht="12.75">
      <c r="E222" s="127"/>
      <c r="F222" s="128"/>
      <c r="G222" s="128"/>
      <c r="H222" s="128"/>
      <c r="I222" s="128"/>
      <c r="J222" s="128"/>
      <c r="K222" s="128"/>
      <c r="L222" s="128"/>
      <c r="M222" s="128"/>
      <c r="N222" s="128"/>
      <c r="O222" s="128"/>
      <c r="P222" s="128"/>
      <c r="Q222" s="128"/>
      <c r="R222" s="128"/>
      <c r="S222" s="128"/>
      <c r="T222" s="128"/>
      <c r="U222" s="128"/>
      <c r="V222" s="128"/>
      <c r="W222" s="128"/>
      <c r="X222" s="129"/>
    </row>
    <row r="223" spans="5:24" ht="12.75">
      <c r="E223" s="127"/>
      <c r="F223" s="128"/>
      <c r="G223" s="128"/>
      <c r="H223" s="128"/>
      <c r="I223" s="128"/>
      <c r="J223" s="128"/>
      <c r="K223" s="128"/>
      <c r="L223" s="128"/>
      <c r="M223" s="128"/>
      <c r="N223" s="128"/>
      <c r="O223" s="128"/>
      <c r="P223" s="128"/>
      <c r="Q223" s="128"/>
      <c r="R223" s="128"/>
      <c r="S223" s="128"/>
      <c r="T223" s="128"/>
      <c r="U223" s="128"/>
      <c r="V223" s="128"/>
      <c r="W223" s="128"/>
      <c r="X223" s="129"/>
    </row>
    <row r="224" spans="5:24" ht="12.75">
      <c r="E224" s="127"/>
      <c r="F224" s="128"/>
      <c r="G224" s="128"/>
      <c r="H224" s="128"/>
      <c r="I224" s="128"/>
      <c r="J224" s="128"/>
      <c r="K224" s="128"/>
      <c r="L224" s="128"/>
      <c r="M224" s="128"/>
      <c r="N224" s="128"/>
      <c r="O224" s="128"/>
      <c r="P224" s="128"/>
      <c r="Q224" s="128"/>
      <c r="R224" s="128"/>
      <c r="S224" s="128"/>
      <c r="T224" s="128"/>
      <c r="U224" s="128"/>
      <c r="V224" s="128"/>
      <c r="W224" s="128"/>
      <c r="X224" s="129"/>
    </row>
    <row r="225" spans="5:24" ht="12.75">
      <c r="E225" s="127"/>
      <c r="F225" s="128"/>
      <c r="G225" s="128"/>
      <c r="H225" s="128"/>
      <c r="I225" s="128"/>
      <c r="J225" s="128"/>
      <c r="K225" s="128"/>
      <c r="L225" s="128"/>
      <c r="M225" s="128"/>
      <c r="N225" s="128"/>
      <c r="O225" s="128"/>
      <c r="P225" s="128"/>
      <c r="Q225" s="128"/>
      <c r="R225" s="128"/>
      <c r="S225" s="128"/>
      <c r="T225" s="128"/>
      <c r="U225" s="128"/>
      <c r="V225" s="128"/>
      <c r="W225" s="128"/>
      <c r="X225" s="129"/>
    </row>
    <row r="226" spans="5:24" ht="12.75">
      <c r="E226" s="127"/>
      <c r="F226" s="128"/>
      <c r="G226" s="128"/>
      <c r="H226" s="128"/>
      <c r="I226" s="128"/>
      <c r="J226" s="128"/>
      <c r="K226" s="128"/>
      <c r="L226" s="128"/>
      <c r="M226" s="128"/>
      <c r="N226" s="128"/>
      <c r="O226" s="128"/>
      <c r="P226" s="128"/>
      <c r="Q226" s="128"/>
      <c r="R226" s="128"/>
      <c r="S226" s="128"/>
      <c r="T226" s="128"/>
      <c r="U226" s="128"/>
      <c r="V226" s="128"/>
      <c r="W226" s="128"/>
      <c r="X226" s="129"/>
    </row>
    <row r="227" spans="5:24" ht="12.75">
      <c r="E227" s="127"/>
      <c r="F227" s="128"/>
      <c r="G227" s="128"/>
      <c r="H227" s="128"/>
      <c r="I227" s="128"/>
      <c r="J227" s="128"/>
      <c r="K227" s="128"/>
      <c r="L227" s="128"/>
      <c r="M227" s="128"/>
      <c r="N227" s="128"/>
      <c r="O227" s="128"/>
      <c r="P227" s="128"/>
      <c r="Q227" s="128"/>
      <c r="R227" s="128"/>
      <c r="S227" s="128"/>
      <c r="T227" s="128"/>
      <c r="U227" s="128"/>
      <c r="V227" s="128"/>
      <c r="W227" s="128"/>
      <c r="X227" s="129"/>
    </row>
    <row r="228" spans="5:24" ht="12.75">
      <c r="E228" s="127"/>
      <c r="F228" s="128"/>
      <c r="G228" s="128"/>
      <c r="H228" s="128"/>
      <c r="I228" s="128"/>
      <c r="J228" s="128"/>
      <c r="K228" s="128"/>
      <c r="L228" s="128"/>
      <c r="M228" s="128"/>
      <c r="N228" s="128"/>
      <c r="O228" s="128"/>
      <c r="P228" s="128"/>
      <c r="Q228" s="128"/>
      <c r="R228" s="128"/>
      <c r="S228" s="128"/>
      <c r="T228" s="128"/>
      <c r="U228" s="128"/>
      <c r="V228" s="128"/>
      <c r="W228" s="128"/>
      <c r="X228" s="129"/>
    </row>
    <row r="229" spans="5:24" ht="12.75">
      <c r="E229" s="127"/>
      <c r="F229" s="128"/>
      <c r="G229" s="128"/>
      <c r="H229" s="128"/>
      <c r="I229" s="128"/>
      <c r="J229" s="128"/>
      <c r="K229" s="128"/>
      <c r="L229" s="128"/>
      <c r="M229" s="128"/>
      <c r="N229" s="128"/>
      <c r="O229" s="128"/>
      <c r="P229" s="128"/>
      <c r="Q229" s="128"/>
      <c r="R229" s="128"/>
      <c r="S229" s="128"/>
      <c r="T229" s="128"/>
      <c r="U229" s="128"/>
      <c r="V229" s="128"/>
      <c r="W229" s="128"/>
      <c r="X229" s="129"/>
    </row>
    <row r="230" spans="5:24" ht="12.75">
      <c r="E230" s="127"/>
      <c r="F230" s="128"/>
      <c r="G230" s="128"/>
      <c r="H230" s="128"/>
      <c r="I230" s="128"/>
      <c r="J230" s="128"/>
      <c r="K230" s="128"/>
      <c r="L230" s="128"/>
      <c r="M230" s="128"/>
      <c r="N230" s="128"/>
      <c r="O230" s="128"/>
      <c r="P230" s="128"/>
      <c r="Q230" s="128"/>
      <c r="R230" s="128"/>
      <c r="S230" s="128"/>
      <c r="T230" s="128"/>
      <c r="U230" s="128"/>
      <c r="V230" s="128"/>
      <c r="W230" s="128"/>
      <c r="X230" s="129"/>
    </row>
    <row r="231" spans="5:24" ht="12.75">
      <c r="E231" s="127"/>
      <c r="F231" s="128"/>
      <c r="G231" s="128"/>
      <c r="H231" s="128"/>
      <c r="I231" s="128"/>
      <c r="J231" s="128"/>
      <c r="K231" s="128"/>
      <c r="L231" s="128"/>
      <c r="M231" s="128"/>
      <c r="N231" s="128"/>
      <c r="O231" s="128"/>
      <c r="P231" s="128"/>
      <c r="Q231" s="128"/>
      <c r="R231" s="128"/>
      <c r="S231" s="128"/>
      <c r="T231" s="128"/>
      <c r="U231" s="128"/>
      <c r="V231" s="128"/>
      <c r="W231" s="128"/>
      <c r="X231" s="129"/>
    </row>
    <row r="232" spans="5:24" ht="12.75">
      <c r="E232" s="127"/>
      <c r="F232" s="128"/>
      <c r="G232" s="128"/>
      <c r="H232" s="128"/>
      <c r="I232" s="128"/>
      <c r="J232" s="128"/>
      <c r="K232" s="128"/>
      <c r="L232" s="128"/>
      <c r="M232" s="128"/>
      <c r="N232" s="128"/>
      <c r="O232" s="128"/>
      <c r="P232" s="128"/>
      <c r="Q232" s="128"/>
      <c r="R232" s="128"/>
      <c r="S232" s="128"/>
      <c r="T232" s="128"/>
      <c r="U232" s="128"/>
      <c r="V232" s="128"/>
      <c r="W232" s="128"/>
      <c r="X232" s="129"/>
    </row>
    <row r="233" spans="5:24" ht="12.75">
      <c r="E233" s="127"/>
      <c r="F233" s="128"/>
      <c r="G233" s="128"/>
      <c r="H233" s="128"/>
      <c r="I233" s="128"/>
      <c r="J233" s="128"/>
      <c r="K233" s="128"/>
      <c r="L233" s="128"/>
      <c r="M233" s="128"/>
      <c r="N233" s="128"/>
      <c r="O233" s="128"/>
      <c r="P233" s="128"/>
      <c r="Q233" s="128"/>
      <c r="R233" s="128"/>
      <c r="S233" s="128"/>
      <c r="T233" s="128"/>
      <c r="U233" s="128"/>
      <c r="V233" s="128"/>
      <c r="W233" s="128"/>
      <c r="X233" s="129"/>
    </row>
    <row r="234" spans="5:24" ht="12.75">
      <c r="E234" s="127"/>
      <c r="F234" s="128"/>
      <c r="G234" s="128"/>
      <c r="H234" s="128"/>
      <c r="I234" s="128"/>
      <c r="J234" s="128"/>
      <c r="K234" s="128"/>
      <c r="L234" s="128"/>
      <c r="M234" s="128"/>
      <c r="N234" s="128"/>
      <c r="O234" s="128"/>
      <c r="P234" s="128"/>
      <c r="Q234" s="128"/>
      <c r="R234" s="128"/>
      <c r="S234" s="128"/>
      <c r="T234" s="128"/>
      <c r="U234" s="128"/>
      <c r="V234" s="128"/>
      <c r="W234" s="128"/>
      <c r="X234" s="129"/>
    </row>
    <row r="235" spans="5:24" ht="12.75">
      <c r="E235" s="127"/>
      <c r="F235" s="128"/>
      <c r="G235" s="128"/>
      <c r="H235" s="128"/>
      <c r="I235" s="128"/>
      <c r="J235" s="128"/>
      <c r="K235" s="128"/>
      <c r="L235" s="128"/>
      <c r="M235" s="128"/>
      <c r="N235" s="128"/>
      <c r="O235" s="128"/>
      <c r="P235" s="128"/>
      <c r="Q235" s="128"/>
      <c r="R235" s="128"/>
      <c r="S235" s="128"/>
      <c r="T235" s="128"/>
      <c r="U235" s="128"/>
      <c r="V235" s="128"/>
      <c r="W235" s="128"/>
      <c r="X235" s="129"/>
    </row>
    <row r="236" spans="5:24" ht="12.75">
      <c r="E236" s="127"/>
      <c r="F236" s="128"/>
      <c r="G236" s="128"/>
      <c r="H236" s="128"/>
      <c r="I236" s="128"/>
      <c r="J236" s="128"/>
      <c r="K236" s="128"/>
      <c r="L236" s="128"/>
      <c r="M236" s="128"/>
      <c r="N236" s="128"/>
      <c r="O236" s="128"/>
      <c r="P236" s="128"/>
      <c r="Q236" s="128"/>
      <c r="R236" s="128"/>
      <c r="S236" s="128"/>
      <c r="T236" s="128"/>
      <c r="U236" s="128"/>
      <c r="V236" s="128"/>
      <c r="W236" s="128"/>
      <c r="X236" s="129"/>
    </row>
    <row r="237" spans="5:24" ht="12.75">
      <c r="E237" s="127"/>
      <c r="F237" s="128"/>
      <c r="G237" s="128"/>
      <c r="H237" s="128"/>
      <c r="I237" s="128"/>
      <c r="J237" s="128"/>
      <c r="K237" s="128"/>
      <c r="L237" s="128"/>
      <c r="M237" s="128"/>
      <c r="N237" s="128"/>
      <c r="O237" s="128"/>
      <c r="P237" s="128"/>
      <c r="Q237" s="128"/>
      <c r="R237" s="128"/>
      <c r="S237" s="128"/>
      <c r="T237" s="128"/>
      <c r="U237" s="128"/>
      <c r="V237" s="128"/>
      <c r="W237" s="128"/>
      <c r="X237" s="129"/>
    </row>
    <row r="238" spans="5:24" ht="12.75">
      <c r="E238" s="127"/>
      <c r="F238" s="128"/>
      <c r="G238" s="128"/>
      <c r="H238" s="128"/>
      <c r="I238" s="128"/>
      <c r="J238" s="128"/>
      <c r="K238" s="128"/>
      <c r="L238" s="128"/>
      <c r="M238" s="128"/>
      <c r="N238" s="128"/>
      <c r="O238" s="128"/>
      <c r="P238" s="128"/>
      <c r="Q238" s="128"/>
      <c r="R238" s="128"/>
      <c r="S238" s="128"/>
      <c r="T238" s="128"/>
      <c r="U238" s="128"/>
      <c r="V238" s="128"/>
      <c r="W238" s="128"/>
      <c r="X238" s="129"/>
    </row>
    <row r="239" spans="5:24" ht="12.75">
      <c r="E239" s="127"/>
      <c r="F239" s="128"/>
      <c r="G239" s="128"/>
      <c r="H239" s="128"/>
      <c r="I239" s="128"/>
      <c r="J239" s="128"/>
      <c r="K239" s="128"/>
      <c r="L239" s="128"/>
      <c r="M239" s="128"/>
      <c r="N239" s="128"/>
      <c r="O239" s="128"/>
      <c r="P239" s="128"/>
      <c r="Q239" s="128"/>
      <c r="R239" s="128"/>
      <c r="S239" s="128"/>
      <c r="T239" s="128"/>
      <c r="U239" s="128"/>
      <c r="V239" s="128"/>
      <c r="W239" s="128"/>
      <c r="X239" s="129"/>
    </row>
    <row r="240" spans="5:24" ht="12.75">
      <c r="E240" s="127"/>
      <c r="F240" s="128"/>
      <c r="G240" s="128"/>
      <c r="H240" s="128"/>
      <c r="I240" s="128"/>
      <c r="J240" s="128"/>
      <c r="K240" s="128"/>
      <c r="L240" s="128"/>
      <c r="M240" s="128"/>
      <c r="N240" s="128"/>
      <c r="O240" s="128"/>
      <c r="P240" s="128"/>
      <c r="Q240" s="128"/>
      <c r="R240" s="128"/>
      <c r="S240" s="128"/>
      <c r="T240" s="128"/>
      <c r="U240" s="128"/>
      <c r="V240" s="128"/>
      <c r="W240" s="128"/>
      <c r="X240" s="129"/>
    </row>
    <row r="241" spans="5:24" ht="12.75">
      <c r="E241" s="127"/>
      <c r="F241" s="128"/>
      <c r="G241" s="128"/>
      <c r="H241" s="128"/>
      <c r="I241" s="128"/>
      <c r="J241" s="128"/>
      <c r="K241" s="128"/>
      <c r="L241" s="128"/>
      <c r="M241" s="128"/>
      <c r="N241" s="128"/>
      <c r="O241" s="128"/>
      <c r="P241" s="128"/>
      <c r="Q241" s="128"/>
      <c r="R241" s="128"/>
      <c r="S241" s="128"/>
      <c r="T241" s="128"/>
      <c r="U241" s="128"/>
      <c r="V241" s="128"/>
      <c r="W241" s="128"/>
      <c r="X241" s="129"/>
    </row>
    <row r="242" spans="5:24" ht="12.75">
      <c r="E242" s="127"/>
      <c r="F242" s="128"/>
      <c r="G242" s="128"/>
      <c r="H242" s="128"/>
      <c r="I242" s="128"/>
      <c r="J242" s="128"/>
      <c r="K242" s="128"/>
      <c r="L242" s="128"/>
      <c r="M242" s="128"/>
      <c r="N242" s="128"/>
      <c r="O242" s="128"/>
      <c r="P242" s="128"/>
      <c r="Q242" s="128"/>
      <c r="R242" s="128"/>
      <c r="S242" s="128"/>
      <c r="T242" s="128"/>
      <c r="U242" s="128"/>
      <c r="V242" s="128"/>
      <c r="W242" s="128"/>
      <c r="X242" s="129"/>
    </row>
    <row r="243" spans="5:24" ht="12.75">
      <c r="E243" s="127"/>
      <c r="F243" s="128"/>
      <c r="G243" s="128"/>
      <c r="H243" s="128"/>
      <c r="I243" s="128"/>
      <c r="J243" s="128"/>
      <c r="K243" s="128"/>
      <c r="L243" s="128"/>
      <c r="M243" s="128"/>
      <c r="N243" s="128"/>
      <c r="O243" s="128"/>
      <c r="P243" s="128"/>
      <c r="Q243" s="128"/>
      <c r="R243" s="128"/>
      <c r="S243" s="128"/>
      <c r="T243" s="128"/>
      <c r="U243" s="128"/>
      <c r="V243" s="128"/>
      <c r="W243" s="128"/>
      <c r="X243" s="129"/>
    </row>
    <row r="244" spans="5:24" ht="12.75">
      <c r="E244" s="127"/>
      <c r="F244" s="128"/>
      <c r="G244" s="128"/>
      <c r="H244" s="128"/>
      <c r="I244" s="128"/>
      <c r="J244" s="128"/>
      <c r="K244" s="128"/>
      <c r="L244" s="128"/>
      <c r="M244" s="128"/>
      <c r="N244" s="128"/>
      <c r="O244" s="128"/>
      <c r="P244" s="128"/>
      <c r="Q244" s="128"/>
      <c r="R244" s="128"/>
      <c r="S244" s="128"/>
      <c r="T244" s="128"/>
      <c r="U244" s="128"/>
      <c r="V244" s="128"/>
      <c r="W244" s="128"/>
      <c r="X244" s="129"/>
    </row>
    <row r="245" spans="5:24" ht="12.75">
      <c r="E245" s="127"/>
      <c r="F245" s="128"/>
      <c r="G245" s="128"/>
      <c r="H245" s="128"/>
      <c r="I245" s="128"/>
      <c r="J245" s="128"/>
      <c r="K245" s="128"/>
      <c r="L245" s="128"/>
      <c r="M245" s="128"/>
      <c r="N245" s="128"/>
      <c r="O245" s="128"/>
      <c r="P245" s="128"/>
      <c r="Q245" s="128"/>
      <c r="R245" s="128"/>
      <c r="S245" s="128"/>
      <c r="T245" s="128"/>
      <c r="U245" s="128"/>
      <c r="V245" s="128"/>
      <c r="W245" s="128"/>
      <c r="X245" s="129"/>
    </row>
    <row r="246" spans="5:24" ht="12.75">
      <c r="E246" s="127"/>
      <c r="F246" s="128"/>
      <c r="G246" s="128"/>
      <c r="H246" s="128"/>
      <c r="I246" s="128"/>
      <c r="J246" s="128"/>
      <c r="K246" s="128"/>
      <c r="L246" s="128"/>
      <c r="M246" s="128"/>
      <c r="N246" s="128"/>
      <c r="O246" s="128"/>
      <c r="P246" s="128"/>
      <c r="Q246" s="128"/>
      <c r="R246" s="128"/>
      <c r="S246" s="128"/>
      <c r="T246" s="128"/>
      <c r="U246" s="128"/>
      <c r="V246" s="128"/>
      <c r="W246" s="128"/>
      <c r="X246" s="129"/>
    </row>
    <row r="247" spans="5:24" ht="12.75">
      <c r="E247" s="127"/>
      <c r="F247" s="128"/>
      <c r="G247" s="128"/>
      <c r="H247" s="128"/>
      <c r="I247" s="128"/>
      <c r="J247" s="128"/>
      <c r="K247" s="128"/>
      <c r="L247" s="128"/>
      <c r="M247" s="128"/>
      <c r="N247" s="128"/>
      <c r="O247" s="128"/>
      <c r="P247" s="128"/>
      <c r="Q247" s="128"/>
      <c r="R247" s="128"/>
      <c r="S247" s="128"/>
      <c r="T247" s="128"/>
      <c r="U247" s="128"/>
      <c r="V247" s="128"/>
      <c r="W247" s="128"/>
      <c r="X247" s="129"/>
    </row>
    <row r="248" spans="5:24" ht="12.75">
      <c r="E248" s="127"/>
      <c r="F248" s="128"/>
      <c r="G248" s="128"/>
      <c r="H248" s="128"/>
      <c r="I248" s="128"/>
      <c r="J248" s="128"/>
      <c r="K248" s="128"/>
      <c r="L248" s="128"/>
      <c r="M248" s="128"/>
      <c r="N248" s="128"/>
      <c r="O248" s="128"/>
      <c r="P248" s="128"/>
      <c r="Q248" s="128"/>
      <c r="R248" s="128"/>
      <c r="S248" s="128"/>
      <c r="T248" s="128"/>
      <c r="U248" s="128"/>
      <c r="V248" s="128"/>
      <c r="W248" s="128"/>
      <c r="X248" s="129"/>
    </row>
    <row r="249" spans="5:24" ht="12.75">
      <c r="E249" s="127"/>
      <c r="F249" s="128"/>
      <c r="G249" s="128"/>
      <c r="H249" s="128"/>
      <c r="I249" s="128"/>
      <c r="J249" s="128"/>
      <c r="K249" s="128"/>
      <c r="L249" s="128"/>
      <c r="M249" s="128"/>
      <c r="N249" s="128"/>
      <c r="O249" s="128"/>
      <c r="P249" s="128"/>
      <c r="Q249" s="128"/>
      <c r="R249" s="128"/>
      <c r="S249" s="128"/>
      <c r="T249" s="128"/>
      <c r="U249" s="128"/>
      <c r="V249" s="128"/>
      <c r="W249" s="128"/>
      <c r="X249" s="129"/>
    </row>
    <row r="250" spans="5:24" ht="12.75">
      <c r="E250" s="127"/>
      <c r="F250" s="128"/>
      <c r="G250" s="128"/>
      <c r="H250" s="128"/>
      <c r="I250" s="128"/>
      <c r="J250" s="128"/>
      <c r="K250" s="128"/>
      <c r="L250" s="128"/>
      <c r="M250" s="128"/>
      <c r="N250" s="128"/>
      <c r="O250" s="128"/>
      <c r="P250" s="128"/>
      <c r="Q250" s="128"/>
      <c r="R250" s="128"/>
      <c r="S250" s="128"/>
      <c r="T250" s="128"/>
      <c r="U250" s="128"/>
      <c r="V250" s="128"/>
      <c r="W250" s="128"/>
      <c r="X250" s="129"/>
    </row>
    <row r="251" spans="5:24" ht="12.75">
      <c r="E251" s="127"/>
      <c r="F251" s="128"/>
      <c r="G251" s="128"/>
      <c r="H251" s="128"/>
      <c r="I251" s="128"/>
      <c r="J251" s="128"/>
      <c r="K251" s="128"/>
      <c r="L251" s="128"/>
      <c r="M251" s="128"/>
      <c r="N251" s="128"/>
      <c r="O251" s="128"/>
      <c r="P251" s="128"/>
      <c r="Q251" s="128"/>
      <c r="R251" s="128"/>
      <c r="S251" s="128"/>
      <c r="T251" s="128"/>
      <c r="U251" s="128"/>
      <c r="V251" s="128"/>
      <c r="W251" s="128"/>
      <c r="X251" s="129"/>
    </row>
    <row r="252" spans="5:24" ht="12.75">
      <c r="E252" s="127"/>
      <c r="F252" s="128"/>
      <c r="G252" s="128"/>
      <c r="H252" s="128"/>
      <c r="I252" s="128"/>
      <c r="J252" s="128"/>
      <c r="K252" s="128"/>
      <c r="L252" s="128"/>
      <c r="M252" s="128"/>
      <c r="N252" s="128"/>
      <c r="O252" s="128"/>
      <c r="P252" s="128"/>
      <c r="Q252" s="128"/>
      <c r="R252" s="128"/>
      <c r="S252" s="128"/>
      <c r="T252" s="128"/>
      <c r="U252" s="128"/>
      <c r="V252" s="128"/>
      <c r="W252" s="128"/>
      <c r="X252" s="129"/>
    </row>
    <row r="253" spans="5:24" ht="12.75">
      <c r="E253" s="127"/>
      <c r="F253" s="128"/>
      <c r="G253" s="128"/>
      <c r="H253" s="128"/>
      <c r="I253" s="128"/>
      <c r="J253" s="128"/>
      <c r="K253" s="128"/>
      <c r="L253" s="128"/>
      <c r="M253" s="128"/>
      <c r="N253" s="128"/>
      <c r="O253" s="128"/>
      <c r="P253" s="128"/>
      <c r="Q253" s="128"/>
      <c r="R253" s="128"/>
      <c r="S253" s="128"/>
      <c r="T253" s="128"/>
      <c r="U253" s="128"/>
      <c r="V253" s="128"/>
      <c r="W253" s="128"/>
      <c r="X253" s="129"/>
    </row>
    <row r="254" spans="5:24" ht="12.75">
      <c r="E254" s="127"/>
      <c r="F254" s="128"/>
      <c r="G254" s="128"/>
      <c r="H254" s="128"/>
      <c r="I254" s="128"/>
      <c r="J254" s="128"/>
      <c r="K254" s="128"/>
      <c r="L254" s="128"/>
      <c r="M254" s="128"/>
      <c r="N254" s="128"/>
      <c r="O254" s="128"/>
      <c r="P254" s="128"/>
      <c r="Q254" s="128"/>
      <c r="R254" s="128"/>
      <c r="S254" s="128"/>
      <c r="T254" s="128"/>
      <c r="U254" s="128"/>
      <c r="V254" s="128"/>
      <c r="W254" s="128"/>
      <c r="X254" s="129"/>
    </row>
    <row r="255" spans="5:24" ht="12.75">
      <c r="E255" s="127"/>
      <c r="F255" s="128"/>
      <c r="G255" s="128"/>
      <c r="H255" s="128"/>
      <c r="I255" s="128"/>
      <c r="J255" s="128"/>
      <c r="K255" s="128"/>
      <c r="L255" s="128"/>
      <c r="M255" s="128"/>
      <c r="N255" s="128"/>
      <c r="O255" s="128"/>
      <c r="P255" s="128"/>
      <c r="Q255" s="128"/>
      <c r="R255" s="128"/>
      <c r="S255" s="128"/>
      <c r="T255" s="128"/>
      <c r="U255" s="128"/>
      <c r="V255" s="128"/>
      <c r="W255" s="128"/>
      <c r="X255" s="129"/>
    </row>
    <row r="256" spans="5:24" ht="12.75">
      <c r="E256" s="127"/>
      <c r="F256" s="128"/>
      <c r="G256" s="128"/>
      <c r="H256" s="128"/>
      <c r="I256" s="128"/>
      <c r="J256" s="128"/>
      <c r="K256" s="128"/>
      <c r="L256" s="128"/>
      <c r="M256" s="128"/>
      <c r="N256" s="128"/>
      <c r="O256" s="128"/>
      <c r="P256" s="128"/>
      <c r="Q256" s="128"/>
      <c r="R256" s="128"/>
      <c r="S256" s="128"/>
      <c r="T256" s="128"/>
      <c r="U256" s="128"/>
      <c r="V256" s="128"/>
      <c r="W256" s="128"/>
      <c r="X256" s="129"/>
    </row>
    <row r="257" spans="5:24" ht="12.75">
      <c r="E257" s="127"/>
      <c r="F257" s="128"/>
      <c r="G257" s="128"/>
      <c r="H257" s="128"/>
      <c r="I257" s="128"/>
      <c r="J257" s="128"/>
      <c r="K257" s="128"/>
      <c r="L257" s="128"/>
      <c r="M257" s="128"/>
      <c r="N257" s="128"/>
      <c r="O257" s="128"/>
      <c r="P257" s="128"/>
      <c r="Q257" s="128"/>
      <c r="R257" s="128"/>
      <c r="S257" s="128"/>
      <c r="T257" s="128"/>
      <c r="U257" s="128"/>
      <c r="V257" s="128"/>
      <c r="W257" s="128"/>
      <c r="X257" s="129"/>
    </row>
    <row r="258" spans="5:24" ht="12.75">
      <c r="E258" s="127"/>
      <c r="F258" s="128"/>
      <c r="G258" s="128"/>
      <c r="H258" s="128"/>
      <c r="I258" s="128"/>
      <c r="J258" s="128"/>
      <c r="K258" s="128"/>
      <c r="L258" s="128"/>
      <c r="M258" s="128"/>
      <c r="N258" s="128"/>
      <c r="O258" s="128"/>
      <c r="P258" s="128"/>
      <c r="Q258" s="128"/>
      <c r="R258" s="128"/>
      <c r="S258" s="128"/>
      <c r="T258" s="128"/>
      <c r="U258" s="128"/>
      <c r="V258" s="128"/>
      <c r="W258" s="128"/>
      <c r="X258" s="129"/>
    </row>
    <row r="259" spans="5:24" ht="12.75">
      <c r="E259" s="127"/>
      <c r="F259" s="128"/>
      <c r="G259" s="128"/>
      <c r="H259" s="128"/>
      <c r="I259" s="128"/>
      <c r="J259" s="128"/>
      <c r="K259" s="128"/>
      <c r="L259" s="128"/>
      <c r="M259" s="128"/>
      <c r="N259" s="128"/>
      <c r="O259" s="128"/>
      <c r="P259" s="128"/>
      <c r="Q259" s="128"/>
      <c r="R259" s="128"/>
      <c r="S259" s="128"/>
      <c r="T259" s="128"/>
      <c r="U259" s="128"/>
      <c r="V259" s="128"/>
      <c r="W259" s="128"/>
      <c r="X259" s="129"/>
    </row>
    <row r="260" spans="5:24" ht="12.75">
      <c r="E260" s="127"/>
      <c r="F260" s="128"/>
      <c r="G260" s="128"/>
      <c r="H260" s="128"/>
      <c r="I260" s="128"/>
      <c r="J260" s="128"/>
      <c r="K260" s="128"/>
      <c r="L260" s="128"/>
      <c r="M260" s="128"/>
      <c r="N260" s="128"/>
      <c r="O260" s="128"/>
      <c r="P260" s="128"/>
      <c r="Q260" s="128"/>
      <c r="R260" s="128"/>
      <c r="S260" s="128"/>
      <c r="T260" s="128"/>
      <c r="U260" s="128"/>
      <c r="V260" s="128"/>
      <c r="W260" s="128"/>
      <c r="X260" s="129"/>
    </row>
    <row r="261" spans="5:24" ht="12.75">
      <c r="E261" s="127"/>
      <c r="F261" s="128"/>
      <c r="G261" s="128"/>
      <c r="H261" s="128"/>
      <c r="I261" s="128"/>
      <c r="J261" s="128"/>
      <c r="K261" s="128"/>
      <c r="L261" s="128"/>
      <c r="M261" s="128"/>
      <c r="N261" s="128"/>
      <c r="O261" s="128"/>
      <c r="P261" s="128"/>
      <c r="Q261" s="128"/>
      <c r="R261" s="128"/>
      <c r="S261" s="128"/>
      <c r="T261" s="128"/>
      <c r="U261" s="128"/>
      <c r="V261" s="128"/>
      <c r="W261" s="128"/>
      <c r="X261" s="129"/>
    </row>
    <row r="262" spans="5:24" ht="12.75">
      <c r="E262" s="127"/>
      <c r="F262" s="128"/>
      <c r="G262" s="128"/>
      <c r="H262" s="128"/>
      <c r="I262" s="128"/>
      <c r="J262" s="128"/>
      <c r="K262" s="128"/>
      <c r="L262" s="128"/>
      <c r="M262" s="128"/>
      <c r="N262" s="128"/>
      <c r="O262" s="128"/>
      <c r="P262" s="128"/>
      <c r="Q262" s="128"/>
      <c r="R262" s="128"/>
      <c r="S262" s="128"/>
      <c r="T262" s="128"/>
      <c r="U262" s="128"/>
      <c r="V262" s="128"/>
      <c r="W262" s="128"/>
      <c r="X262" s="129"/>
    </row>
    <row r="263" spans="5:24" ht="12.75">
      <c r="E263" s="127"/>
      <c r="F263" s="128"/>
      <c r="G263" s="128"/>
      <c r="H263" s="128"/>
      <c r="I263" s="128"/>
      <c r="J263" s="128"/>
      <c r="K263" s="128"/>
      <c r="L263" s="128"/>
      <c r="M263" s="128"/>
      <c r="N263" s="128"/>
      <c r="O263" s="128"/>
      <c r="P263" s="128"/>
      <c r="Q263" s="128"/>
      <c r="R263" s="128"/>
      <c r="S263" s="128"/>
      <c r="T263" s="128"/>
      <c r="U263" s="128"/>
      <c r="V263" s="128"/>
      <c r="W263" s="128"/>
      <c r="X263" s="129"/>
    </row>
    <row r="264" spans="5:24" ht="12.75">
      <c r="E264" s="127"/>
      <c r="F264" s="128"/>
      <c r="G264" s="128"/>
      <c r="H264" s="128"/>
      <c r="I264" s="128"/>
      <c r="J264" s="128"/>
      <c r="K264" s="128"/>
      <c r="L264" s="128"/>
      <c r="M264" s="128"/>
      <c r="N264" s="128"/>
      <c r="O264" s="128"/>
      <c r="P264" s="128"/>
      <c r="Q264" s="128"/>
      <c r="R264" s="128"/>
      <c r="S264" s="128"/>
      <c r="T264" s="128"/>
      <c r="U264" s="128"/>
      <c r="V264" s="128"/>
      <c r="W264" s="128"/>
      <c r="X264" s="129"/>
    </row>
    <row r="265" spans="5:24" ht="12.75">
      <c r="E265" s="127"/>
      <c r="F265" s="128"/>
      <c r="G265" s="128"/>
      <c r="H265" s="128"/>
      <c r="I265" s="128"/>
      <c r="J265" s="128"/>
      <c r="K265" s="128"/>
      <c r="L265" s="128"/>
      <c r="M265" s="128"/>
      <c r="N265" s="128"/>
      <c r="O265" s="128"/>
      <c r="P265" s="128"/>
      <c r="Q265" s="128"/>
      <c r="R265" s="128"/>
      <c r="S265" s="128"/>
      <c r="T265" s="128"/>
      <c r="U265" s="128"/>
      <c r="V265" s="128"/>
      <c r="W265" s="128"/>
      <c r="X265" s="129"/>
    </row>
    <row r="266" spans="5:24" ht="12.75">
      <c r="E266" s="127"/>
      <c r="F266" s="128"/>
      <c r="G266" s="128"/>
      <c r="H266" s="128"/>
      <c r="I266" s="128"/>
      <c r="J266" s="128"/>
      <c r="K266" s="128"/>
      <c r="L266" s="128"/>
      <c r="M266" s="128"/>
      <c r="N266" s="128"/>
      <c r="O266" s="128"/>
      <c r="P266" s="128"/>
      <c r="Q266" s="128"/>
      <c r="R266" s="128"/>
      <c r="S266" s="128"/>
      <c r="T266" s="128"/>
      <c r="U266" s="128"/>
      <c r="V266" s="128"/>
      <c r="W266" s="128"/>
      <c r="X266" s="129"/>
    </row>
    <row r="267" spans="5:24" ht="12.75">
      <c r="E267" s="127"/>
      <c r="F267" s="128"/>
      <c r="G267" s="128"/>
      <c r="H267" s="128"/>
      <c r="I267" s="128"/>
      <c r="J267" s="128"/>
      <c r="K267" s="128"/>
      <c r="L267" s="128"/>
      <c r="M267" s="128"/>
      <c r="N267" s="128"/>
      <c r="O267" s="128"/>
      <c r="P267" s="128"/>
      <c r="Q267" s="128"/>
      <c r="R267" s="128"/>
      <c r="S267" s="128"/>
      <c r="T267" s="128"/>
      <c r="U267" s="128"/>
      <c r="V267" s="128"/>
      <c r="W267" s="128"/>
      <c r="X267" s="129"/>
    </row>
    <row r="268" spans="5:24" ht="12.75">
      <c r="E268" s="127"/>
      <c r="F268" s="128"/>
      <c r="G268" s="128"/>
      <c r="H268" s="128"/>
      <c r="I268" s="128"/>
      <c r="J268" s="128"/>
      <c r="K268" s="128"/>
      <c r="L268" s="128"/>
      <c r="M268" s="128"/>
      <c r="N268" s="128"/>
      <c r="O268" s="128"/>
      <c r="P268" s="128"/>
      <c r="Q268" s="128"/>
      <c r="R268" s="128"/>
      <c r="S268" s="128"/>
      <c r="T268" s="128"/>
      <c r="U268" s="128"/>
      <c r="V268" s="128"/>
      <c r="W268" s="128"/>
      <c r="X268" s="129"/>
    </row>
    <row r="269" spans="5:24" ht="12.75">
      <c r="E269" s="127"/>
      <c r="F269" s="128"/>
      <c r="G269" s="128"/>
      <c r="H269" s="128"/>
      <c r="I269" s="128"/>
      <c r="J269" s="128"/>
      <c r="K269" s="128"/>
      <c r="L269" s="128"/>
      <c r="M269" s="128"/>
      <c r="N269" s="128"/>
      <c r="O269" s="128"/>
      <c r="P269" s="128"/>
      <c r="Q269" s="128"/>
      <c r="R269" s="128"/>
      <c r="S269" s="128"/>
      <c r="T269" s="128"/>
      <c r="U269" s="128"/>
      <c r="V269" s="128"/>
      <c r="W269" s="128"/>
      <c r="X269" s="129"/>
    </row>
    <row r="270" spans="5:24" ht="12.75">
      <c r="E270" s="127"/>
      <c r="F270" s="128"/>
      <c r="G270" s="128"/>
      <c r="H270" s="128"/>
      <c r="I270" s="128"/>
      <c r="J270" s="128"/>
      <c r="K270" s="128"/>
      <c r="L270" s="128"/>
      <c r="M270" s="128"/>
      <c r="N270" s="128"/>
      <c r="O270" s="128"/>
      <c r="P270" s="128"/>
      <c r="Q270" s="128"/>
      <c r="R270" s="128"/>
      <c r="S270" s="128"/>
      <c r="T270" s="128"/>
      <c r="U270" s="128"/>
      <c r="V270" s="128"/>
      <c r="W270" s="128"/>
      <c r="X270" s="129"/>
    </row>
    <row r="271" spans="5:24" ht="12.75">
      <c r="E271" s="130"/>
      <c r="F271" s="131"/>
      <c r="G271" s="131"/>
      <c r="H271" s="131"/>
      <c r="I271" s="131"/>
      <c r="J271" s="131"/>
      <c r="K271" s="131"/>
      <c r="L271" s="131"/>
      <c r="M271" s="131"/>
      <c r="N271" s="131"/>
      <c r="O271" s="131"/>
      <c r="P271" s="131"/>
      <c r="Q271" s="131"/>
      <c r="R271" s="131"/>
      <c r="S271" s="131"/>
      <c r="T271" s="131"/>
      <c r="U271" s="131"/>
      <c r="V271" s="131"/>
      <c r="W271" s="131"/>
      <c r="X271" s="132"/>
    </row>
  </sheetData>
  <mergeCells count="83">
    <mergeCell ref="F194:X197"/>
    <mergeCell ref="B197:B198"/>
    <mergeCell ref="C197:C198"/>
    <mergeCell ref="B195:B196"/>
    <mergeCell ref="C195:C196"/>
    <mergeCell ref="B184:B185"/>
    <mergeCell ref="B191:B192"/>
    <mergeCell ref="A189:A194"/>
    <mergeCell ref="A158:A164"/>
    <mergeCell ref="A168:A176"/>
    <mergeCell ref="A180:A185"/>
    <mergeCell ref="AE105:AP108"/>
    <mergeCell ref="B105:B108"/>
    <mergeCell ref="B109:B111"/>
    <mergeCell ref="B112:B114"/>
    <mergeCell ref="A130:A138"/>
    <mergeCell ref="AM160:BC163"/>
    <mergeCell ref="B193:B194"/>
    <mergeCell ref="C193:C194"/>
    <mergeCell ref="B171:B173"/>
    <mergeCell ref="B174:B176"/>
    <mergeCell ref="B168:B170"/>
    <mergeCell ref="B180:B181"/>
    <mergeCell ref="B182:B183"/>
    <mergeCell ref="Y129:AM132"/>
    <mergeCell ref="A17:A25"/>
    <mergeCell ref="B17:B19"/>
    <mergeCell ref="B20:B22"/>
    <mergeCell ref="A103:B103"/>
    <mergeCell ref="B23:B25"/>
    <mergeCell ref="A9:A15"/>
    <mergeCell ref="B9:B11"/>
    <mergeCell ref="B12:B13"/>
    <mergeCell ref="B14:B15"/>
    <mergeCell ref="B27:B29"/>
    <mergeCell ref="B30:B32"/>
    <mergeCell ref="B33:B34"/>
    <mergeCell ref="A105:A114"/>
    <mergeCell ref="A7:B7"/>
    <mergeCell ref="A53:B53"/>
    <mergeCell ref="B55:B58"/>
    <mergeCell ref="B62:B64"/>
    <mergeCell ref="A55:A64"/>
    <mergeCell ref="A36:A43"/>
    <mergeCell ref="B36:B38"/>
    <mergeCell ref="B39:B41"/>
    <mergeCell ref="B42:B43"/>
    <mergeCell ref="A27:A34"/>
    <mergeCell ref="A80:A89"/>
    <mergeCell ref="A68:A76"/>
    <mergeCell ref="B68:B70"/>
    <mergeCell ref="B71:B73"/>
    <mergeCell ref="B74:B76"/>
    <mergeCell ref="B136:B138"/>
    <mergeCell ref="A93:A100"/>
    <mergeCell ref="B93:B95"/>
    <mergeCell ref="B96:B98"/>
    <mergeCell ref="B99:B100"/>
    <mergeCell ref="A118:A126"/>
    <mergeCell ref="B130:B132"/>
    <mergeCell ref="B121:B123"/>
    <mergeCell ref="B124:B126"/>
    <mergeCell ref="B118:B120"/>
    <mergeCell ref="B146:B148"/>
    <mergeCell ref="E1:Q1"/>
    <mergeCell ref="D3:R3"/>
    <mergeCell ref="AA80:AB83"/>
    <mergeCell ref="B87:B89"/>
    <mergeCell ref="B84:B86"/>
    <mergeCell ref="B80:B83"/>
    <mergeCell ref="W56:X57"/>
    <mergeCell ref="W55:X55"/>
    <mergeCell ref="B59:B61"/>
    <mergeCell ref="E199:X271"/>
    <mergeCell ref="B189:B190"/>
    <mergeCell ref="B142:B143"/>
    <mergeCell ref="B133:B135"/>
    <mergeCell ref="A156:B156"/>
    <mergeCell ref="B158:B159"/>
    <mergeCell ref="B160:B162"/>
    <mergeCell ref="B163:B164"/>
    <mergeCell ref="A142:A148"/>
    <mergeCell ref="B144:B145"/>
  </mergeCells>
  <printOptions/>
  <pageMargins left="0.41" right="0.49" top="0.2" bottom="0.22" header="0.23" footer="0.24"/>
  <pageSetup horizontalDpi="300" verticalDpi="300" orientation="landscape" paperSize="9" scale="62" r:id="rId2"/>
  <rowBreaks count="2" manualBreakCount="2">
    <brk id="51" max="255" man="1"/>
    <brk id="101" max="69" man="1"/>
  </rowBreaks>
  <ignoredErrors>
    <ignoredError sqref="E10:CN465"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Denis Bayev</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 Bayev</dc:creator>
  <cp:keywords/>
  <dc:description/>
  <cp:lastModifiedBy>sergey</cp:lastModifiedBy>
  <cp:lastPrinted>2003-07-16T11:24:45Z</cp:lastPrinted>
  <dcterms:created xsi:type="dcterms:W3CDTF">2003-05-06T12:31:31Z</dcterms:created>
  <dcterms:modified xsi:type="dcterms:W3CDTF">2007-01-08T14:34:21Z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2058736846</vt:i4>
  </property>
  <property fmtid="{D5CDD505-2E9C-101B-9397-08002B2CF9AE}" pid="3" name="_EmailSubject">
    <vt:lpwstr>Программа</vt:lpwstr>
  </property>
  <property fmtid="{D5CDD505-2E9C-101B-9397-08002B2CF9AE}" pid="4" name="_AuthorEmail">
    <vt:lpwstr>d_bayev@plaskap.elcat.kg</vt:lpwstr>
  </property>
  <property fmtid="{D5CDD505-2E9C-101B-9397-08002B2CF9AE}" pid="5" name="_AuthorEmailDisplayName">
    <vt:lpwstr>Denis Bayev</vt:lpwstr>
  </property>
  <property fmtid="{D5CDD505-2E9C-101B-9397-08002B2CF9AE}" pid="6" name="_ReviewingToolsShownOnce">
    <vt:lpwstr/>
  </property>
</Properties>
</file>