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Параметры" sheetId="1" r:id="rId1"/>
    <sheet name="План подг. 1" sheetId="2" r:id="rId2"/>
    <sheet name="План подг. 2" sheetId="3" r:id="rId3"/>
    <sheet name="План соревн. 3" sheetId="4" r:id="rId4"/>
  </sheets>
  <definedNames/>
  <calcPr fullCalcOnLoad="1"/>
</workbook>
</file>

<file path=xl/comments2.xml><?xml version="1.0" encoding="utf-8"?>
<comments xmlns="http://schemas.openxmlformats.org/spreadsheetml/2006/main">
  <authors>
    <author>xanthous</author>
  </authors>
  <commentList>
    <comment ref="C6" authorId="0">
      <text>
        <r>
          <rPr>
            <b/>
            <sz val="8"/>
            <rFont val="Tahoma"/>
            <family val="0"/>
          </rPr>
          <t>xanthous:</t>
        </r>
        <r>
          <rPr>
            <sz val="8"/>
            <rFont val="Tahoma"/>
            <family val="0"/>
          </rPr>
          <t xml:space="preserve">
КПШ</t>
        </r>
      </text>
    </comment>
    <comment ref="C7" authorId="0">
      <text>
        <r>
          <rPr>
            <b/>
            <sz val="8"/>
            <rFont val="Tahoma"/>
            <family val="0"/>
          </rPr>
          <t>xanthous:</t>
        </r>
        <r>
          <rPr>
            <sz val="8"/>
            <rFont val="Tahoma"/>
            <family val="0"/>
          </rPr>
          <t xml:space="preserve">
Тоннаж</t>
        </r>
      </text>
    </comment>
    <comment ref="C5" authorId="0">
      <text>
        <r>
          <rPr>
            <b/>
            <sz val="8"/>
            <rFont val="Tahoma"/>
            <family val="0"/>
          </rPr>
          <t>xanthous:</t>
        </r>
        <r>
          <rPr>
            <sz val="8"/>
            <rFont val="Tahoma"/>
            <family val="0"/>
          </rPr>
          <t xml:space="preserve">
Интенсивность. Если на первой странице ввести веса = 100, то получим относительную интенсивность.</t>
        </r>
      </text>
    </comment>
  </commentList>
</comments>
</file>

<file path=xl/sharedStrings.xml><?xml version="1.0" encoding="utf-8"?>
<sst xmlns="http://schemas.openxmlformats.org/spreadsheetml/2006/main" count="191" uniqueCount="172">
  <si>
    <t>Приседания</t>
  </si>
  <si>
    <t>Жим лежа</t>
  </si>
  <si>
    <t>Тяга с плинтов</t>
  </si>
  <si>
    <t>Тяга до колен</t>
  </si>
  <si>
    <t>Тяга становая</t>
  </si>
  <si>
    <t xml:space="preserve">Округлять до </t>
  </si>
  <si>
    <t>План 1 подготовительный</t>
  </si>
  <si>
    <t>1 неделя</t>
  </si>
  <si>
    <t>тр. №1</t>
  </si>
  <si>
    <t>тр. №2</t>
  </si>
  <si>
    <t>тр. №3</t>
  </si>
  <si>
    <t>2 неделя</t>
  </si>
  <si>
    <t>тр. №4</t>
  </si>
  <si>
    <t>тр. №5</t>
  </si>
  <si>
    <t>тр. №6</t>
  </si>
  <si>
    <t>3 неделя</t>
  </si>
  <si>
    <t>тр. №7</t>
  </si>
  <si>
    <t>тр. №8</t>
  </si>
  <si>
    <t>Тяга на подставке</t>
  </si>
  <si>
    <t>тр. №9</t>
  </si>
  <si>
    <t>4 неделя</t>
  </si>
  <si>
    <t>тр. №10</t>
  </si>
  <si>
    <t>тр. №11</t>
  </si>
  <si>
    <t>тр. №12</t>
  </si>
  <si>
    <t>План 2 подготовительный</t>
  </si>
  <si>
    <t>тр. №13</t>
  </si>
  <si>
    <t>тр. №14</t>
  </si>
  <si>
    <t>тр. №15</t>
  </si>
  <si>
    <t>тр. №16</t>
  </si>
  <si>
    <t>тр. №17</t>
  </si>
  <si>
    <t>тр. №18</t>
  </si>
  <si>
    <t>тр. №19</t>
  </si>
  <si>
    <t>тр. №20</t>
  </si>
  <si>
    <t>тр. №21</t>
  </si>
  <si>
    <t>5 неделя</t>
  </si>
  <si>
    <t>6 неделя</t>
  </si>
  <si>
    <t>7 неделя</t>
  </si>
  <si>
    <t>8 неделя</t>
  </si>
  <si>
    <t>тр. №22</t>
  </si>
  <si>
    <t>тр. №23</t>
  </si>
  <si>
    <t>тр. №24</t>
  </si>
  <si>
    <t>План 3 соревновательный</t>
  </si>
  <si>
    <t>9 неделя</t>
  </si>
  <si>
    <t>тр. №25</t>
  </si>
  <si>
    <t>тр. №27</t>
  </si>
  <si>
    <t>10 неделя</t>
  </si>
  <si>
    <t>тр. №30</t>
  </si>
  <si>
    <t>тр. №31</t>
  </si>
  <si>
    <t>тр. №32</t>
  </si>
  <si>
    <t>11 неделя</t>
  </si>
  <si>
    <t>тр. №33</t>
  </si>
  <si>
    <t>тр. №28</t>
  </si>
  <si>
    <t>тр. №29</t>
  </si>
  <si>
    <t>12 неделя</t>
  </si>
  <si>
    <t>тр. №34</t>
  </si>
  <si>
    <t>тр. №35</t>
  </si>
  <si>
    <t>тр. №36 СОРЕВНОВАНИЯ</t>
  </si>
  <si>
    <t>Дополнительные упражнения</t>
  </si>
  <si>
    <t>Попеременный жим гантелей сидя</t>
  </si>
  <si>
    <t>Разведение рук с гантелями лежа</t>
  </si>
  <si>
    <t>Наклоны со штангой стоя</t>
  </si>
  <si>
    <t>Жим сидя под углом</t>
  </si>
  <si>
    <t>Отжимания на брусьях в весом</t>
  </si>
  <si>
    <t>Приседания со штангой в "ножницах"</t>
  </si>
  <si>
    <t>Пресс</t>
  </si>
  <si>
    <t>Подъем штанги на трицепсы</t>
  </si>
  <si>
    <t>Наклон со штангой сидя</t>
  </si>
  <si>
    <t>Отжимания от пола (руки на ширине плеч)</t>
  </si>
  <si>
    <t>Широчайшие на блоке</t>
  </si>
  <si>
    <t>Гиперэкстензии</t>
  </si>
  <si>
    <t>Отжимания от пола (руки шире плеч)</t>
  </si>
  <si>
    <t>Приседания в глубину</t>
  </si>
  <si>
    <t>Широчайшие мышцы</t>
  </si>
  <si>
    <t>Жим ногами</t>
  </si>
  <si>
    <t>Разгибание бедра в тренажере</t>
  </si>
  <si>
    <t>тр. №26 - ПРОХОДКА</t>
  </si>
  <si>
    <t>Соревновательные упражнения</t>
  </si>
  <si>
    <t>Специально-подготовительные упражнения</t>
  </si>
  <si>
    <t>ПЖГС</t>
  </si>
  <si>
    <t>ЖСУ</t>
  </si>
  <si>
    <t>ОПпл</t>
  </si>
  <si>
    <t>ОПшпл</t>
  </si>
  <si>
    <t>РБтр</t>
  </si>
  <si>
    <t>План тренировок разрядников из книги Б. И. Шейко "Пауэрлифтинг"</t>
  </si>
  <si>
    <t>кг</t>
  </si>
  <si>
    <t>50% 5x1, 60% 4x2, 70% 3x2, 75% 3x5.</t>
  </si>
  <si>
    <t>50% 5x1, 60% 5x2, 70% 5x5.</t>
  </si>
  <si>
    <t>50% 3x1, 60% 3x1, 70% 3x2, 75% 3x4.</t>
  </si>
  <si>
    <t>55% 4x1, 65% 4x1, 75% 3x2, 85% 2x4.</t>
  </si>
  <si>
    <t>50% 5x1, 60% 5x1, 70% 4x1, 75% 3x2, 80% 2x2, 75% 3x2, 70% 4x1, 60% 6x1, 50% 8x1.</t>
  </si>
  <si>
    <t>50% 5x1, 60% 4x1, 70% 3x2, 80% 3x6.</t>
  </si>
  <si>
    <t>50% 5x1, 60% 4x1, 70% 3x2, 80% 2x5.</t>
  </si>
  <si>
    <t>50% 5x1, 60% 4x1, 70% 3x2, 75% 3x5.</t>
  </si>
  <si>
    <t>40% 4x2, 50% 3x2, 55% 3x4.</t>
  </si>
  <si>
    <t>50% 3x1, 60% 3x1, 70% 3x2, 75% 2x4.</t>
  </si>
  <si>
    <t>50% 6x1, 60% 6x2, 65% 6x4.</t>
  </si>
  <si>
    <t>50% 4x1, 60% 4x1, 70% 4x2, 75% 4x4.</t>
  </si>
  <si>
    <t>50% 5x1, 60% 4x1, 70% 3x2, 80% 2x2, 85% 1x2, 75% 3x1, 65% 5x1, 55% 7x1.</t>
  </si>
  <si>
    <t>50% 5x1, 60% 5x1, 70% 4x4.</t>
  </si>
  <si>
    <t>55% 5x1, 65% 4x1, 75% 3x2, 85% 2x5.</t>
  </si>
  <si>
    <t>50% 3x2, 60% 3x2, 65% 2x4.</t>
  </si>
  <si>
    <t>50% 5x1, 60% 4x1, 70% 3x2, 80% 3x2, 85% 2x2, 80% 3x2.</t>
  </si>
  <si>
    <t>60% 4x1, 70% 4x1, 80% 3x2, 90% 2x3.</t>
  </si>
  <si>
    <t>50% 5x1, 60% 4x1, 70% 3x2, 80% 3x7.</t>
  </si>
  <si>
    <t>50% 5x1, 60% 4x1, 70% 3x2, 80% 3x5.</t>
  </si>
  <si>
    <t>55% 5x1, 65% 5x1, 75% 4x5.</t>
  </si>
  <si>
    <t>40% 5x2, 50% 4x2, 60% 3x3.</t>
  </si>
  <si>
    <t>50% 5x1, 60% 4x1, 70% 3x2, 80% 3x2, 85% 2x3.</t>
  </si>
  <si>
    <t>50% 3x1, 60% 3x1, 70% 3x2, 80% 3x2, 85% 2x3, 80% 3x2.</t>
  </si>
  <si>
    <t>50% 5x1, 60% 5x1, 70% 5x4.</t>
  </si>
  <si>
    <t>50% 6x1, 60% 5x1, 70% 4x2, 80% 3x2, 85% 2x2, 80% 3x2, 70% 4x1, 60% 6x1, 50% 8x1.</t>
  </si>
  <si>
    <t>50% 4x1, 60% 4x2, 70% 3x2, 80% 3x2, 85% 2x4.</t>
  </si>
  <si>
    <t>50% 8x1, 55% 7x1, 60% 6x1, 65% 5x1, 70% 4x1, 75% 3x2, 80% 2x2, 85% 1x3, 80% 2x2, 75% 3x1, 70% 4x1, 65% 6x1, 60% 8x1, 55% 10x1, 50% 12x1.</t>
  </si>
  <si>
    <t>60% 5x1, 70% 4x1, 80% 3x2, 90% 3x2, 100% 2x3.</t>
  </si>
  <si>
    <t>50% 5x1, 60% 4x1, 70% 3x2, 80% 3x2, 85% 2x4.</t>
  </si>
  <si>
    <t>50% 5x1, 60% 4x2, 70% 3x2, 80% 2x6.</t>
  </si>
  <si>
    <t>55% 5x1, 65% 4x1, 75% 3x4.</t>
  </si>
  <si>
    <t>50% 5x1, 60% 4x1, 70% 3x2, 80% 2x6.</t>
  </si>
  <si>
    <t>50% 5x1, 60% 4x1, 70% 3x2, 75% 3x4.</t>
  </si>
  <si>
    <t>50% 3x1, 60% 3x2, 65% 2x4.</t>
  </si>
  <si>
    <t>50% 5x1, 60% 5x1, 70% 4x2, 75% 3x2, 80% 2x3, 75% 3x2, 70% 5x2, 60% 7x1, 50% 9x1.</t>
  </si>
  <si>
    <t>50% 4x1, 60% 4x1, 70% 3x2, 80% 2x5.</t>
  </si>
  <si>
    <t>50% 5x1, 60% 5x1, 70% 5x2, 75% 4x4.</t>
  </si>
  <si>
    <t>50% 5x1, 60% 4x1, 70% 3x2, 80% 2x2, 90% 1x3.</t>
  </si>
  <si>
    <t>50% 5x1, 60% 4x1, 70% 3x2, 80% 3x2, 90% 2x3.</t>
  </si>
  <si>
    <t>55% 4x1, 65% 4x1, 75% 4x4.</t>
  </si>
  <si>
    <t>50% 4x1, 60% 3x1, 70% 3x2, 80% 2x2, 90% 1x3, 80% 2x2.</t>
  </si>
  <si>
    <t>50% 6x1, 60% 5x1, 70% 4x2, 75% 3x2, 80% 2x3, 75% 3x2, 70% 5x1, 60% 9x1, 50% 11x1.</t>
  </si>
  <si>
    <t>65% 5x1, 75% 5x2, 85% 4x4.</t>
  </si>
  <si>
    <t>50% 5x1, 60% 4x1, 70% 3x2, 80% 3x3, 85% 2x4.</t>
  </si>
  <si>
    <t>50% 6x1, 60% 6x1, 70% 6x4.</t>
  </si>
  <si>
    <t>50% 5x1, 60% 5x1, 70% 5x1, 75% 4x4.</t>
  </si>
  <si>
    <t>50% 3x1, 60% 3x2, 70% 3x2, 75% 3x5.</t>
  </si>
  <si>
    <t>50% 6x1, 60% 5x1, 70% 4x2, 75% 3x2, 80% 3x3, 75% 4x2, 70% 5x2, 65% 6x1, 60% 8x1, 55% 10x1, 50% 10x1.</t>
  </si>
  <si>
    <t>50% 4x1, 60% 4x1, 70% 3x2, 80% 3x6.</t>
  </si>
  <si>
    <t>50% 5x1, 60% 4x1, 70% 3x2, 80% 3x3, 85% 2x3, 80% 3x3.</t>
  </si>
  <si>
    <t>50% 6x1, 60% 6x1, 65% 6x4.</t>
  </si>
  <si>
    <t>50% 3x1, 60% 3x1, 70% 3x2, 75% 2x3.</t>
  </si>
  <si>
    <t>50% 3x1, 60% 3x2, 70% 2x2, 80% 2x1, 90% 1x1, 100% 1x1, 105% 1x1.</t>
  </si>
  <si>
    <t>50% 3x1, 60% 3x1, 70% 2x2, 80% 2x1, 90% 1x1, 100% 1x1, 105% 1x1.</t>
  </si>
  <si>
    <t>50% 3x1, 60% 2x1, 70% 2x2, 80% 1x1, 90% 1x1, 100% 1x1, 105% 1x1.</t>
  </si>
  <si>
    <t>50% 3x1, 60% 3x2, 70% 3x2, 75% 2x4.</t>
  </si>
  <si>
    <t>55% 3x1, 65% 3x2, 75% 3x6.</t>
  </si>
  <si>
    <t>50% 3x1, 60% 3x2, 70% 3x2, 80% 2x4.</t>
  </si>
  <si>
    <t>50% 3x1, 60% 3x1, 70% 3x2, 80% 2x5.</t>
  </si>
  <si>
    <t>55% 3x1, 65% 3x2, 75% 3x4.</t>
  </si>
  <si>
    <t>50% 3x1, 60% 2x2, 65% 2x2, 70% 1x3.</t>
  </si>
  <si>
    <t>50% 3x1, 60% 3x1, 70% 3x2, 80% 3x2, 85% 2x3.</t>
  </si>
  <si>
    <t>50% 3x1, 60% 3x1, 70% 3x2, 80% 3x5.</t>
  </si>
  <si>
    <t>50% 3x1, 60% 3x2, 70% 3x2, 80% 3x6.</t>
  </si>
  <si>
    <t>50% 4x1, 60% 4x1, 70% 4x4.</t>
  </si>
  <si>
    <t>50% 3x1, 60% 3x1, 70% 3x2, 80% 2x3, 85% 1x3.</t>
  </si>
  <si>
    <t>50% 3x1, 60% 3x2, 70% 3x2, 75% 2x5.</t>
  </si>
  <si>
    <t>50% 3x1, 60% 3x2, 70% 2x2, 75% 2x3.</t>
  </si>
  <si>
    <t>50% 3x1, 60% 3x2, 70% 2x2, 75% 1x4.</t>
  </si>
  <si>
    <t>50% 3x1, 60% 3x2, 70% 2x4.</t>
  </si>
  <si>
    <t>50% 3x1, 60% 3x2, 70% 2x3.</t>
  </si>
  <si>
    <t>50% 5x1, 60% 4x2, 70% 3x2, 80% 3x2, 85% 2x3, 80% 3x2.</t>
  </si>
  <si>
    <t>Накл. стоя</t>
  </si>
  <si>
    <t>Разв. лежа</t>
  </si>
  <si>
    <t>Отж. на брусьях</t>
  </si>
  <si>
    <t>Ножн. на спине</t>
  </si>
  <si>
    <t>Подъем на триц.</t>
  </si>
  <si>
    <t>Накл. сидя</t>
  </si>
  <si>
    <t>Широч. на блоке</t>
  </si>
  <si>
    <t>Гиперэкс.</t>
  </si>
  <si>
    <t>Присед. в глуб.</t>
  </si>
  <si>
    <t>Широч. мышцы</t>
  </si>
  <si>
    <t>Прис. на груди</t>
  </si>
  <si>
    <t>С какой точностью округлять расчитанные проценты</t>
  </si>
  <si>
    <t>Ниже на этой странице ничего не трогайте</t>
  </si>
  <si>
    <t>Введите сюда свои результаты в 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</si>
</sst>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875" style="0" customWidth="1"/>
    <col min="2" max="2" width="15.25390625" style="0" customWidth="1"/>
  </cols>
  <sheetData>
    <row r="2" ht="12.75">
      <c r="C2" t="s">
        <v>83</v>
      </c>
    </row>
    <row r="3" ht="12.75">
      <c r="B3" s="3" t="s">
        <v>76</v>
      </c>
    </row>
    <row r="4" spans="2:5" ht="12.75">
      <c r="B4" s="2" t="s">
        <v>0</v>
      </c>
      <c r="C4">
        <v>100</v>
      </c>
      <c r="E4" s="20" t="s">
        <v>171</v>
      </c>
    </row>
    <row r="5" spans="2:5" ht="12.75" customHeight="1">
      <c r="B5" s="2" t="s">
        <v>1</v>
      </c>
      <c r="C5">
        <v>100</v>
      </c>
      <c r="E5" s="20"/>
    </row>
    <row r="6" spans="2:3" ht="12.75">
      <c r="B6" s="2" t="s">
        <v>4</v>
      </c>
      <c r="C6">
        <v>100</v>
      </c>
    </row>
    <row r="8" spans="2:5" ht="12.75">
      <c r="B8" t="s">
        <v>5</v>
      </c>
      <c r="C8">
        <v>0.5</v>
      </c>
      <c r="D8" t="s">
        <v>84</v>
      </c>
      <c r="E8" s="20" t="s">
        <v>169</v>
      </c>
    </row>
    <row r="9" ht="12.75">
      <c r="A9" s="20" t="s">
        <v>170</v>
      </c>
    </row>
    <row r="10" ht="12.75">
      <c r="B10" s="3" t="s">
        <v>77</v>
      </c>
    </row>
    <row r="11" ht="12.75">
      <c r="B11" t="s">
        <v>2</v>
      </c>
    </row>
    <row r="12" ht="12.75">
      <c r="B12" t="s">
        <v>3</v>
      </c>
    </row>
    <row r="13" ht="12.75">
      <c r="B13" t="s">
        <v>168</v>
      </c>
    </row>
    <row r="14" ht="12.75">
      <c r="B14" t="s">
        <v>18</v>
      </c>
    </row>
    <row r="16" ht="12.75">
      <c r="B16" s="3" t="s">
        <v>57</v>
      </c>
    </row>
    <row r="17" spans="2:3" ht="12.75">
      <c r="B17" t="s">
        <v>78</v>
      </c>
      <c r="C17" t="s">
        <v>58</v>
      </c>
    </row>
    <row r="18" spans="2:3" ht="12.75">
      <c r="B18" t="s">
        <v>159</v>
      </c>
      <c r="C18" t="s">
        <v>59</v>
      </c>
    </row>
    <row r="19" spans="2:3" ht="12.75">
      <c r="B19" t="s">
        <v>158</v>
      </c>
      <c r="C19" t="s">
        <v>60</v>
      </c>
    </row>
    <row r="20" spans="2:3" ht="12.75">
      <c r="B20" t="s">
        <v>79</v>
      </c>
      <c r="C20" t="s">
        <v>61</v>
      </c>
    </row>
    <row r="21" spans="2:3" ht="12.75">
      <c r="B21" t="s">
        <v>160</v>
      </c>
      <c r="C21" t="s">
        <v>62</v>
      </c>
    </row>
    <row r="22" spans="2:3" ht="12.75">
      <c r="B22" t="s">
        <v>161</v>
      </c>
      <c r="C22" t="s">
        <v>63</v>
      </c>
    </row>
    <row r="23" ht="12.75">
      <c r="B23" t="s">
        <v>64</v>
      </c>
    </row>
    <row r="24" spans="2:3" ht="12.75">
      <c r="B24" t="s">
        <v>162</v>
      </c>
      <c r="C24" t="s">
        <v>65</v>
      </c>
    </row>
    <row r="25" spans="2:3" ht="12.75">
      <c r="B25" t="s">
        <v>163</v>
      </c>
      <c r="C25" t="s">
        <v>66</v>
      </c>
    </row>
    <row r="26" spans="2:3" ht="12.75">
      <c r="B26" t="s">
        <v>80</v>
      </c>
      <c r="C26" t="s">
        <v>67</v>
      </c>
    </row>
    <row r="27" spans="2:3" ht="12.75">
      <c r="B27" t="s">
        <v>164</v>
      </c>
      <c r="C27" t="s">
        <v>68</v>
      </c>
    </row>
    <row r="28" spans="2:3" ht="12.75">
      <c r="B28" t="s">
        <v>165</v>
      </c>
      <c r="C28" t="s">
        <v>69</v>
      </c>
    </row>
    <row r="29" spans="2:3" ht="12.75">
      <c r="B29" t="s">
        <v>81</v>
      </c>
      <c r="C29" t="s">
        <v>70</v>
      </c>
    </row>
    <row r="30" spans="2:3" ht="12.75">
      <c r="B30" t="s">
        <v>166</v>
      </c>
      <c r="C30" t="s">
        <v>71</v>
      </c>
    </row>
    <row r="31" spans="2:3" ht="12.75">
      <c r="B31" t="s">
        <v>167</v>
      </c>
      <c r="C31" t="s">
        <v>72</v>
      </c>
    </row>
    <row r="32" spans="2:3" ht="12.75">
      <c r="B32" t="s">
        <v>73</v>
      </c>
      <c r="C32" t="s">
        <v>73</v>
      </c>
    </row>
    <row r="33" spans="2:3" ht="12.75">
      <c r="B33" t="s">
        <v>82</v>
      </c>
      <c r="C33" t="s">
        <v>74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1"/>
  <sheetViews>
    <sheetView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2.25390625" style="0" customWidth="1"/>
    <col min="3" max="3" width="15.125" style="0" customWidth="1"/>
    <col min="4" max="4" width="6.25390625" style="0" customWidth="1"/>
    <col min="5" max="6" width="6.75390625" style="0" customWidth="1"/>
    <col min="7" max="7" width="6.375" style="0" customWidth="1"/>
    <col min="8" max="8" width="6.125" style="0" customWidth="1"/>
    <col min="9" max="9" width="6.25390625" style="0" customWidth="1"/>
    <col min="10" max="10" width="6.375" style="0" customWidth="1"/>
    <col min="11" max="12" width="6.00390625" style="0" customWidth="1"/>
    <col min="13" max="13" width="6.00390625" style="1" customWidth="1"/>
    <col min="14" max="14" width="5.625" style="0" customWidth="1"/>
    <col min="15" max="15" width="5.875" style="0" customWidth="1"/>
    <col min="16" max="16" width="6.25390625" style="0" customWidth="1"/>
  </cols>
  <sheetData>
    <row r="1" ht="12.75"/>
    <row r="2" ht="15.75">
      <c r="C2" s="5" t="s">
        <v>6</v>
      </c>
    </row>
    <row r="3" ht="13.5" thickBot="1"/>
    <row r="4" spans="1:16" ht="12.75" customHeight="1">
      <c r="A4" s="15" t="s">
        <v>7</v>
      </c>
      <c r="B4" s="12" t="s">
        <v>8</v>
      </c>
      <c r="C4" s="7" t="str">
        <f>Параметры!B5</f>
        <v>Жим лежа</v>
      </c>
      <c r="D4" s="4" t="s">
        <v>85</v>
      </c>
      <c r="E4" s="4"/>
      <c r="F4" s="4"/>
      <c r="G4" s="4"/>
      <c r="H4" s="4"/>
      <c r="I4" s="4"/>
      <c r="J4" s="4"/>
      <c r="K4" s="4"/>
      <c r="L4" s="4"/>
      <c r="M4" s="8"/>
      <c r="N4" s="4"/>
      <c r="O4" s="4"/>
      <c r="P4" s="4"/>
    </row>
    <row r="5" spans="1:16" ht="12.75">
      <c r="A5" s="15"/>
      <c r="B5" s="13"/>
      <c r="C5" s="4">
        <f>C7/C6</f>
        <v>66.91176470588235</v>
      </c>
      <c r="D5" s="7">
        <f>ROUND(Параметры!C5*0.5/Параметры!C8,0)*Параметры!C8</f>
        <v>50</v>
      </c>
      <c r="E5" s="7">
        <f>ROUND(Параметры!C5*0.6/Параметры!C8,0)*Параметры!C8</f>
        <v>60</v>
      </c>
      <c r="F5" s="7">
        <f>ROUND(Параметры!C5*0.6/Параметры!C8,0)*Параметры!C8</f>
        <v>60</v>
      </c>
      <c r="G5" s="7">
        <f>ROUND(Параметры!C5*0.7/Параметры!C8,0)*Параметры!C8</f>
        <v>70</v>
      </c>
      <c r="H5" s="7">
        <f>ROUND(Параметры!C5*0.7/Параметры!C8,0)*Параметры!C8</f>
        <v>70</v>
      </c>
      <c r="I5" s="7">
        <f>ROUND(Параметры!C5*0.75/Параметры!C8,0)*Параметры!C8</f>
        <v>75</v>
      </c>
      <c r="J5" s="7">
        <f>ROUND(Параметры!C5*0.75/Параметры!C8,0)*Параметры!C8</f>
        <v>75</v>
      </c>
      <c r="K5" s="7">
        <f>ROUND(Параметры!C5*0.75/Параметры!C8,0)*Параметры!C8</f>
        <v>75</v>
      </c>
      <c r="L5" s="7">
        <f>ROUND(Параметры!C5*0.75/Параметры!C8,0)*Параметры!C8</f>
        <v>75</v>
      </c>
      <c r="M5" s="9">
        <f>ROUND(Параметры!C5*0.75/Параметры!C8,0)*Параметры!C8</f>
        <v>75</v>
      </c>
      <c r="N5" s="4"/>
      <c r="O5" s="4"/>
      <c r="P5" s="4"/>
    </row>
    <row r="6" spans="1:16" ht="12.75">
      <c r="A6" s="15"/>
      <c r="B6" s="13"/>
      <c r="C6" s="4">
        <f>SUM(D6:M6)</f>
        <v>34</v>
      </c>
      <c r="D6" s="7">
        <v>5</v>
      </c>
      <c r="E6" s="7">
        <v>4</v>
      </c>
      <c r="F6" s="7">
        <v>4</v>
      </c>
      <c r="G6" s="7">
        <v>3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9">
        <v>3</v>
      </c>
      <c r="N6" s="4"/>
      <c r="O6" s="4"/>
      <c r="P6" s="4"/>
    </row>
    <row r="7" spans="1:16" ht="12.75">
      <c r="A7" s="15"/>
      <c r="B7" s="13"/>
      <c r="C7" s="4">
        <f>SUM(D7:M7)</f>
        <v>2275</v>
      </c>
      <c r="D7" s="4">
        <f>D5*D6</f>
        <v>250</v>
      </c>
      <c r="E7" s="4">
        <f aca="true" t="shared" si="0" ref="E7:L7">E5*E6</f>
        <v>240</v>
      </c>
      <c r="F7" s="4">
        <f t="shared" si="0"/>
        <v>240</v>
      </c>
      <c r="G7" s="4">
        <f t="shared" si="0"/>
        <v>210</v>
      </c>
      <c r="H7" s="4">
        <f t="shared" si="0"/>
        <v>210</v>
      </c>
      <c r="I7" s="4">
        <f t="shared" si="0"/>
        <v>225</v>
      </c>
      <c r="J7" s="4">
        <f t="shared" si="0"/>
        <v>225</v>
      </c>
      <c r="K7" s="4">
        <f t="shared" si="0"/>
        <v>225</v>
      </c>
      <c r="L7" s="4">
        <f t="shared" si="0"/>
        <v>225</v>
      </c>
      <c r="M7" s="4">
        <f>M5*M6</f>
        <v>225</v>
      </c>
      <c r="N7" s="4"/>
      <c r="O7" s="4"/>
      <c r="P7" s="4"/>
    </row>
    <row r="8" spans="1:16" ht="12.75">
      <c r="A8" s="15"/>
      <c r="B8" s="13"/>
      <c r="C8" s="7" t="str">
        <f>Параметры!B4</f>
        <v>Приседания</v>
      </c>
      <c r="D8" s="4" t="s">
        <v>86</v>
      </c>
      <c r="E8" s="4"/>
      <c r="F8" s="4"/>
      <c r="G8" s="4"/>
      <c r="H8" s="4"/>
      <c r="I8" s="4"/>
      <c r="J8" s="4"/>
      <c r="K8" s="4"/>
      <c r="L8" s="4"/>
      <c r="M8" s="8"/>
      <c r="N8" s="4"/>
      <c r="O8" s="4"/>
      <c r="P8" s="4"/>
    </row>
    <row r="9" spans="1:16" ht="12.75">
      <c r="A9" s="15"/>
      <c r="B9" s="13"/>
      <c r="C9" s="4">
        <f>C11/C10</f>
        <v>65</v>
      </c>
      <c r="D9" s="7">
        <f>ROUND(Параметры!C4*0.5/Параметры!C8,0)*Параметры!C8</f>
        <v>50</v>
      </c>
      <c r="E9" s="7">
        <f>ROUND(Параметры!C4*0.6/Параметры!C8,0)*Параметры!C8</f>
        <v>60</v>
      </c>
      <c r="F9" s="7">
        <f>ROUND(Параметры!C4*0.6/Параметры!C8,0)*Параметры!C8</f>
        <v>60</v>
      </c>
      <c r="G9" s="7">
        <f>ROUND(Параметры!C4*0.7/Параметры!C8,0)*Параметры!C8</f>
        <v>70</v>
      </c>
      <c r="H9" s="7">
        <f>ROUND(Параметры!C4*0.7/Параметры!C8,0)*Параметры!C8</f>
        <v>70</v>
      </c>
      <c r="I9" s="7">
        <f>ROUND(Параметры!C4*0.7/Параметры!C8,0)*Параметры!C8</f>
        <v>70</v>
      </c>
      <c r="J9" s="7">
        <f>ROUND(Параметры!C4*0.7/Параметры!C8,0)*Параметры!C8</f>
        <v>70</v>
      </c>
      <c r="K9" s="7">
        <f>ROUND(Параметры!C4*0.7/Параметры!C8,0)*Параметры!C8</f>
        <v>70</v>
      </c>
      <c r="L9" s="4"/>
      <c r="M9" s="8"/>
      <c r="N9" s="4"/>
      <c r="O9" s="4"/>
      <c r="P9" s="4"/>
    </row>
    <row r="10" spans="1:16" ht="12.75">
      <c r="A10" s="15"/>
      <c r="B10" s="13"/>
      <c r="C10" s="4">
        <f>SUM(D10:K10)</f>
        <v>40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4"/>
      <c r="M10" s="8"/>
      <c r="N10" s="4"/>
      <c r="O10" s="4"/>
      <c r="P10" s="4"/>
    </row>
    <row r="11" spans="1:16" ht="12.75">
      <c r="A11" s="15"/>
      <c r="B11" s="13"/>
      <c r="C11" s="4">
        <f>SUM(D11:K11)</f>
        <v>2600</v>
      </c>
      <c r="D11" s="4">
        <f>D9*D10</f>
        <v>250</v>
      </c>
      <c r="E11" s="4">
        <f aca="true" t="shared" si="1" ref="E11:K11">E9*E10</f>
        <v>300</v>
      </c>
      <c r="F11" s="4">
        <f t="shared" si="1"/>
        <v>300</v>
      </c>
      <c r="G11" s="4">
        <f t="shared" si="1"/>
        <v>350</v>
      </c>
      <c r="H11" s="4">
        <f t="shared" si="1"/>
        <v>350</v>
      </c>
      <c r="I11" s="4">
        <f t="shared" si="1"/>
        <v>350</v>
      </c>
      <c r="J11" s="4">
        <f t="shared" si="1"/>
        <v>350</v>
      </c>
      <c r="K11" s="4">
        <f t="shared" si="1"/>
        <v>350</v>
      </c>
      <c r="L11" s="4"/>
      <c r="M11" s="8"/>
      <c r="N11" s="4"/>
      <c r="O11" s="4"/>
      <c r="P11" s="4"/>
    </row>
    <row r="12" spans="1:16" ht="12.75">
      <c r="A12" s="15"/>
      <c r="B12" s="13"/>
      <c r="C12" s="4" t="str">
        <f>Параметры!B17</f>
        <v>ПЖГС</v>
      </c>
      <c r="D12" s="4">
        <v>6</v>
      </c>
      <c r="E12" s="4">
        <v>6</v>
      </c>
      <c r="F12" s="4">
        <v>6</v>
      </c>
      <c r="G12" s="10">
        <v>6</v>
      </c>
      <c r="H12" s="10">
        <v>6</v>
      </c>
      <c r="I12" s="10">
        <v>6</v>
      </c>
      <c r="J12" s="4"/>
      <c r="K12" s="4"/>
      <c r="L12" s="4"/>
      <c r="M12" s="8"/>
      <c r="N12" s="4"/>
      <c r="O12" s="4"/>
      <c r="P12" s="4"/>
    </row>
    <row r="13" spans="1:16" ht="12.75">
      <c r="A13" s="15"/>
      <c r="B13" s="13"/>
      <c r="C13" s="4" t="str">
        <f>Параметры!B18</f>
        <v>Разв. лежа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/>
      <c r="J13" s="4"/>
      <c r="K13" s="4"/>
      <c r="L13" s="4"/>
      <c r="M13" s="8"/>
      <c r="N13" s="4"/>
      <c r="O13" s="4"/>
      <c r="P13" s="4"/>
    </row>
    <row r="14" spans="1:16" ht="13.5" thickBot="1">
      <c r="A14" s="15"/>
      <c r="B14" s="14"/>
      <c r="C14" s="4" t="str">
        <f>Параметры!B19</f>
        <v>Накл. стоя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/>
      <c r="J14" s="4"/>
      <c r="K14" s="4"/>
      <c r="L14" s="4"/>
      <c r="M14" s="8"/>
      <c r="N14" s="4"/>
      <c r="O14" s="4"/>
      <c r="P14" s="4"/>
    </row>
    <row r="15" spans="1:16" ht="12.75" customHeight="1">
      <c r="A15" s="15"/>
      <c r="B15" s="12" t="s">
        <v>9</v>
      </c>
      <c r="C15" s="7" t="str">
        <f>Параметры!B12</f>
        <v>Тяга до колен</v>
      </c>
      <c r="D15" s="4" t="s">
        <v>87</v>
      </c>
      <c r="E15" s="4"/>
      <c r="F15" s="4"/>
      <c r="G15" s="4"/>
      <c r="H15" s="4"/>
      <c r="I15" s="4"/>
      <c r="J15" s="4"/>
      <c r="K15" s="4"/>
      <c r="L15" s="4"/>
      <c r="M15" s="8"/>
      <c r="N15" s="4"/>
      <c r="O15" s="4"/>
      <c r="P15" s="4"/>
    </row>
    <row r="16" spans="1:16" ht="12.75">
      <c r="A16" s="15"/>
      <c r="B16" s="13"/>
      <c r="C16" s="4">
        <f>C18/C17</f>
        <v>68.75</v>
      </c>
      <c r="D16" s="7">
        <f>ROUND(Параметры!C6*0.5/Параметры!C8,0)*Параметры!C8</f>
        <v>50</v>
      </c>
      <c r="E16" s="7">
        <f>ROUND(Параметры!C6*0.6/Параметры!C8,0)*Параметры!C8</f>
        <v>60</v>
      </c>
      <c r="F16" s="7">
        <f>ROUND(Параметры!C6*0.7/Параметры!C8,0)*Параметры!C8</f>
        <v>70</v>
      </c>
      <c r="G16" s="7">
        <f>ROUND(Параметры!C6*0.7/Параметры!C8,0)*Параметры!C8</f>
        <v>70</v>
      </c>
      <c r="H16" s="7">
        <f>ROUND(Параметры!C6*0.75/Параметры!C8,0)*Параметры!C8</f>
        <v>75</v>
      </c>
      <c r="I16" s="7">
        <f>ROUND(Параметры!C6*0.75/Параметры!C8,0)*Параметры!C8</f>
        <v>75</v>
      </c>
      <c r="J16" s="7">
        <f>ROUND(Параметры!C6*0.75/Параметры!C8,0)*Параметры!C8</f>
        <v>75</v>
      </c>
      <c r="K16" s="7">
        <f>ROUND(Параметры!C6*0.75/Параметры!C8,0)*Параметры!C8</f>
        <v>75</v>
      </c>
      <c r="L16" s="4"/>
      <c r="M16" s="8"/>
      <c r="N16" s="4"/>
      <c r="O16" s="4"/>
      <c r="P16" s="4"/>
    </row>
    <row r="17" spans="1:16" ht="12.75">
      <c r="A17" s="15"/>
      <c r="B17" s="13"/>
      <c r="C17" s="4">
        <f>SUM(D17:K17)</f>
        <v>24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4"/>
      <c r="M17" s="8"/>
      <c r="N17" s="4"/>
      <c r="O17" s="4"/>
      <c r="P17" s="4"/>
    </row>
    <row r="18" spans="1:16" ht="12.75">
      <c r="A18" s="15"/>
      <c r="B18" s="13"/>
      <c r="C18" s="4">
        <f>SUM(D18:K18)</f>
        <v>1650</v>
      </c>
      <c r="D18" s="4">
        <f>D16*D17</f>
        <v>150</v>
      </c>
      <c r="E18" s="4">
        <f aca="true" t="shared" si="2" ref="E18:K18">E16*E17</f>
        <v>180</v>
      </c>
      <c r="F18" s="4">
        <f t="shared" si="2"/>
        <v>210</v>
      </c>
      <c r="G18" s="4">
        <f t="shared" si="2"/>
        <v>210</v>
      </c>
      <c r="H18" s="4">
        <f t="shared" si="2"/>
        <v>225</v>
      </c>
      <c r="I18" s="4">
        <f t="shared" si="2"/>
        <v>225</v>
      </c>
      <c r="J18" s="4">
        <f t="shared" si="2"/>
        <v>225</v>
      </c>
      <c r="K18" s="4">
        <f t="shared" si="2"/>
        <v>225</v>
      </c>
      <c r="L18" s="4"/>
      <c r="M18" s="8"/>
      <c r="N18" s="4"/>
      <c r="O18" s="4"/>
      <c r="P18" s="4"/>
    </row>
    <row r="19" spans="1:16" ht="12.75">
      <c r="A19" s="15"/>
      <c r="B19" s="13"/>
      <c r="C19" s="4" t="str">
        <f>Параметры!B20</f>
        <v>ЖСУ</v>
      </c>
      <c r="D19" s="4">
        <v>4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/>
      <c r="K19" s="4"/>
      <c r="L19" s="4"/>
      <c r="M19" s="8"/>
      <c r="N19" s="4"/>
      <c r="O19" s="4"/>
      <c r="P19" s="4"/>
    </row>
    <row r="20" spans="1:16" ht="12.75">
      <c r="A20" s="15"/>
      <c r="B20" s="13"/>
      <c r="C20" s="4" t="str">
        <f>Параметры!B21</f>
        <v>Отж. на брусьях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/>
      <c r="J20" s="4"/>
      <c r="K20" s="4"/>
      <c r="L20" s="4"/>
      <c r="M20" s="8"/>
      <c r="N20" s="4"/>
      <c r="O20" s="4"/>
      <c r="P20" s="4"/>
    </row>
    <row r="21" spans="1:16" ht="12.75">
      <c r="A21" s="15"/>
      <c r="B21" s="13"/>
      <c r="C21" s="7" t="str">
        <f>Параметры!B11</f>
        <v>Тяга с плинтов</v>
      </c>
      <c r="D21" s="4" t="s">
        <v>88</v>
      </c>
      <c r="E21" s="4"/>
      <c r="F21" s="4"/>
      <c r="G21" s="4"/>
      <c r="H21" s="4"/>
      <c r="I21" s="4"/>
      <c r="J21" s="4"/>
      <c r="K21" s="4"/>
      <c r="L21" s="4"/>
      <c r="M21" s="8"/>
      <c r="N21" s="4"/>
      <c r="O21" s="4"/>
      <c r="P21" s="4"/>
    </row>
    <row r="22" spans="1:16" ht="12.75">
      <c r="A22" s="15"/>
      <c r="B22" s="13"/>
      <c r="C22" s="4">
        <f>C24/C23</f>
        <v>73.18181818181819</v>
      </c>
      <c r="D22" s="7">
        <f>ROUND(Параметры!C6*0.55/Параметры!C8,0)*Параметры!C8</f>
        <v>55</v>
      </c>
      <c r="E22" s="7">
        <f>ROUND(Параметры!C6*0.65/Параметры!C8,0)*Параметры!C8</f>
        <v>65</v>
      </c>
      <c r="F22" s="7">
        <f>ROUND(Параметры!C6*0.75/Параметры!C8,0)*Параметры!C8</f>
        <v>75</v>
      </c>
      <c r="G22" s="7">
        <f>ROUND(Параметры!C6*0.75/Параметры!C8,0)*Параметры!C8</f>
        <v>75</v>
      </c>
      <c r="H22" s="7">
        <f>ROUND(Параметры!C6*0.85/Параметры!C8,0)*Параметры!C8</f>
        <v>85</v>
      </c>
      <c r="I22" s="7">
        <f>ROUND(Параметры!C6*0.85/Параметры!C8,0)*Параметры!C8</f>
        <v>85</v>
      </c>
      <c r="J22" s="7">
        <f>ROUND(Параметры!C6*0.85/Параметры!C8,0)*Параметры!C8</f>
        <v>85</v>
      </c>
      <c r="K22" s="7">
        <f>ROUND(Параметры!C6*0.85/Параметры!C8,0)*Параметры!C8</f>
        <v>85</v>
      </c>
      <c r="L22" s="4"/>
      <c r="M22" s="8"/>
      <c r="N22" s="4"/>
      <c r="O22" s="4"/>
      <c r="P22" s="4"/>
    </row>
    <row r="23" spans="1:16" ht="12.75">
      <c r="A23" s="15"/>
      <c r="B23" s="13"/>
      <c r="C23" s="4">
        <f>SUM(D23:K23)</f>
        <v>22</v>
      </c>
      <c r="D23" s="7">
        <v>4</v>
      </c>
      <c r="E23" s="7">
        <v>4</v>
      </c>
      <c r="F23" s="7">
        <v>3</v>
      </c>
      <c r="G23" s="7">
        <v>3</v>
      </c>
      <c r="H23" s="7">
        <v>2</v>
      </c>
      <c r="I23" s="7">
        <v>2</v>
      </c>
      <c r="J23" s="7">
        <v>2</v>
      </c>
      <c r="K23" s="7">
        <v>2</v>
      </c>
      <c r="L23" s="4"/>
      <c r="M23" s="8"/>
      <c r="N23" s="4"/>
      <c r="O23" s="4"/>
      <c r="P23" s="4"/>
    </row>
    <row r="24" spans="1:16" ht="12.75">
      <c r="A24" s="15"/>
      <c r="B24" s="13"/>
      <c r="C24" s="4">
        <f>SUM(D24:K24)</f>
        <v>1610</v>
      </c>
      <c r="D24" s="4">
        <f>D22*D23</f>
        <v>220</v>
      </c>
      <c r="E24" s="4">
        <f aca="true" t="shared" si="3" ref="E24:K24">E22*E23</f>
        <v>260</v>
      </c>
      <c r="F24" s="4">
        <f t="shared" si="3"/>
        <v>225</v>
      </c>
      <c r="G24" s="4">
        <f t="shared" si="3"/>
        <v>225</v>
      </c>
      <c r="H24" s="4">
        <f t="shared" si="3"/>
        <v>170</v>
      </c>
      <c r="I24" s="4">
        <f t="shared" si="3"/>
        <v>170</v>
      </c>
      <c r="J24" s="4">
        <f t="shared" si="3"/>
        <v>170</v>
      </c>
      <c r="K24" s="4">
        <f t="shared" si="3"/>
        <v>170</v>
      </c>
      <c r="L24" s="4"/>
      <c r="M24" s="8"/>
      <c r="N24" s="4"/>
      <c r="O24" s="4"/>
      <c r="P24" s="4"/>
    </row>
    <row r="25" spans="1:16" ht="12.75">
      <c r="A25" s="15"/>
      <c r="B25" s="13"/>
      <c r="C25" s="4" t="str">
        <f>Параметры!B22</f>
        <v>Ножн. на спине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4"/>
      <c r="K25" s="4"/>
      <c r="L25" s="4"/>
      <c r="M25" s="8"/>
      <c r="N25" s="4"/>
      <c r="O25" s="4"/>
      <c r="P25" s="4"/>
    </row>
    <row r="26" spans="1:16" ht="13.5" thickBot="1">
      <c r="A26" s="15"/>
      <c r="B26" s="14"/>
      <c r="C26" s="4" t="str">
        <f>Параметры!B23</f>
        <v>Пресс</v>
      </c>
      <c r="D26" s="4">
        <v>10</v>
      </c>
      <c r="E26" s="4">
        <v>10</v>
      </c>
      <c r="F26" s="4">
        <v>10</v>
      </c>
      <c r="G26" s="4"/>
      <c r="H26" s="4"/>
      <c r="I26" s="4"/>
      <c r="J26" s="4"/>
      <c r="K26" s="4"/>
      <c r="L26" s="4"/>
      <c r="M26" s="8"/>
      <c r="N26" s="4"/>
      <c r="O26" s="4"/>
      <c r="P26" s="4"/>
    </row>
    <row r="27" spans="1:16" ht="12.75" customHeight="1">
      <c r="A27" s="15"/>
      <c r="B27" s="12" t="s">
        <v>10</v>
      </c>
      <c r="C27" s="7" t="str">
        <f>Параметры!B5</f>
        <v>Жим лежа</v>
      </c>
      <c r="D27" s="4" t="s">
        <v>89</v>
      </c>
      <c r="E27" s="4"/>
      <c r="F27" s="4"/>
      <c r="G27" s="4"/>
      <c r="H27" s="4"/>
      <c r="I27" s="4"/>
      <c r="J27" s="4"/>
      <c r="K27" s="4"/>
      <c r="L27" s="4"/>
      <c r="M27" s="8"/>
      <c r="N27" s="4"/>
      <c r="O27" s="4"/>
      <c r="P27" s="4"/>
    </row>
    <row r="28" spans="1:16" ht="12.75">
      <c r="A28" s="15"/>
      <c r="B28" s="13"/>
      <c r="C28" s="4">
        <f>C30/C29</f>
        <v>64.375</v>
      </c>
      <c r="D28" s="7">
        <f>ROUND(Параметры!C5*0.5/Параметры!C8,0)*Параметры!C8</f>
        <v>50</v>
      </c>
      <c r="E28" s="7">
        <f>ROUND(Параметры!C5*0.6/Параметры!C8,0)*Параметры!C8</f>
        <v>60</v>
      </c>
      <c r="F28" s="7">
        <f>ROUND(Параметры!C5*0.7/Параметры!C8,0)*Параметры!C8</f>
        <v>70</v>
      </c>
      <c r="G28" s="7">
        <f>ROUND(Параметры!C5*0.75/Параметры!C8,0)*Параметры!C8</f>
        <v>75</v>
      </c>
      <c r="H28" s="7">
        <f>ROUND(Параметры!C5*0.75/Параметры!C8,0)*Параметры!C8</f>
        <v>75</v>
      </c>
      <c r="I28" s="7">
        <f>ROUND(Параметры!C5*0.8/Параметры!C8,0)*Параметры!C8</f>
        <v>80</v>
      </c>
      <c r="J28" s="7">
        <f>ROUND(Параметры!C5*0.8/Параметры!C8,0)*Параметры!C8</f>
        <v>80</v>
      </c>
      <c r="K28" s="7">
        <f>ROUND(Параметры!C5*0.75/Параметры!C8,0)*Параметры!C8</f>
        <v>75</v>
      </c>
      <c r="L28" s="7">
        <f>ROUND(Параметры!C5*0.75/Параметры!C8,0)*Параметры!C8</f>
        <v>75</v>
      </c>
      <c r="M28" s="9">
        <f>ROUND(Параметры!C5*0.7/Параметры!C8,0)*Параметры!C8</f>
        <v>70</v>
      </c>
      <c r="N28" s="7">
        <f>ROUND(Параметры!C5*0.6/Параметры!C8,0)*Параметры!C8</f>
        <v>60</v>
      </c>
      <c r="O28" s="7">
        <f>ROUND(Параметры!C5*0.5/Параметры!C8,0)*Параметры!C8</f>
        <v>50</v>
      </c>
      <c r="P28" s="4"/>
    </row>
    <row r="29" spans="1:16" ht="12.75">
      <c r="A29" s="15"/>
      <c r="B29" s="13"/>
      <c r="C29" s="4">
        <f>SUM(D29:O29)</f>
        <v>48</v>
      </c>
      <c r="D29" s="7">
        <v>5</v>
      </c>
      <c r="E29" s="7">
        <v>5</v>
      </c>
      <c r="F29" s="7">
        <v>4</v>
      </c>
      <c r="G29" s="7">
        <v>3</v>
      </c>
      <c r="H29" s="7">
        <v>3</v>
      </c>
      <c r="I29" s="7">
        <v>2</v>
      </c>
      <c r="J29" s="7">
        <v>2</v>
      </c>
      <c r="K29" s="7">
        <v>3</v>
      </c>
      <c r="L29" s="7">
        <v>3</v>
      </c>
      <c r="M29" s="9">
        <v>4</v>
      </c>
      <c r="N29" s="9">
        <v>6</v>
      </c>
      <c r="O29" s="9">
        <v>8</v>
      </c>
      <c r="P29" s="4"/>
    </row>
    <row r="30" spans="1:16" ht="12.75">
      <c r="A30" s="15"/>
      <c r="B30" s="13"/>
      <c r="C30" s="4">
        <f>SUM(D30:O30)</f>
        <v>3090</v>
      </c>
      <c r="D30" s="4">
        <f>D28*D29</f>
        <v>250</v>
      </c>
      <c r="E30" s="4">
        <f aca="true" t="shared" si="4" ref="E30:K30">E28*E29</f>
        <v>300</v>
      </c>
      <c r="F30" s="4">
        <f t="shared" si="4"/>
        <v>280</v>
      </c>
      <c r="G30" s="4">
        <f t="shared" si="4"/>
        <v>225</v>
      </c>
      <c r="H30" s="4">
        <f t="shared" si="4"/>
        <v>225</v>
      </c>
      <c r="I30" s="4">
        <f t="shared" si="4"/>
        <v>160</v>
      </c>
      <c r="J30" s="4">
        <f t="shared" si="4"/>
        <v>160</v>
      </c>
      <c r="K30" s="4">
        <f t="shared" si="4"/>
        <v>225</v>
      </c>
      <c r="L30" s="4">
        <f>L28*L29</f>
        <v>225</v>
      </c>
      <c r="M30" s="4">
        <f>M28*M29</f>
        <v>280</v>
      </c>
      <c r="N30" s="4">
        <f>N28*N29</f>
        <v>360</v>
      </c>
      <c r="O30" s="4">
        <f>O28*O29</f>
        <v>400</v>
      </c>
      <c r="P30" s="4"/>
    </row>
    <row r="31" spans="1:16" ht="12.75">
      <c r="A31" s="15"/>
      <c r="B31" s="13"/>
      <c r="C31" s="4" t="str">
        <f>Параметры!B18</f>
        <v>Разв. лежа</v>
      </c>
      <c r="D31" s="4">
        <v>10</v>
      </c>
      <c r="E31" s="4">
        <v>10</v>
      </c>
      <c r="F31" s="4">
        <v>10</v>
      </c>
      <c r="G31" s="4">
        <v>10</v>
      </c>
      <c r="H31" s="4">
        <v>10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15"/>
      <c r="B32" s="13"/>
      <c r="C32" s="7" t="str">
        <f>Параметры!B4</f>
        <v>Приседания</v>
      </c>
      <c r="D32" s="4" t="s">
        <v>92</v>
      </c>
      <c r="E32" s="4"/>
      <c r="F32" s="4"/>
      <c r="G32" s="4"/>
      <c r="H32" s="4"/>
      <c r="I32" s="4"/>
      <c r="J32" s="4"/>
      <c r="K32" s="4"/>
      <c r="L32" s="4"/>
      <c r="M32" s="8"/>
      <c r="N32" s="4"/>
      <c r="O32" s="4"/>
      <c r="P32" s="4"/>
    </row>
    <row r="33" spans="1:16" ht="12.75">
      <c r="A33" s="15"/>
      <c r="B33" s="13"/>
      <c r="C33" s="4">
        <f>C35/C34</f>
        <v>67.83333333333333</v>
      </c>
      <c r="D33" s="7">
        <f>ROUND(Параметры!C4*0.5/Параметры!C8,0)*Параметры!C8</f>
        <v>50</v>
      </c>
      <c r="E33" s="7">
        <f>ROUND(Параметры!C4*0.6/Параметры!C8,0)*Параметры!C8</f>
        <v>60</v>
      </c>
      <c r="F33" s="7">
        <f>ROUND(Параметры!C4*0.7/Параметры!C8,0)*Параметры!C8</f>
        <v>70</v>
      </c>
      <c r="G33" s="7">
        <f>ROUND(Параметры!C4*0.7/Параметры!C8,0)*Параметры!C8</f>
        <v>70</v>
      </c>
      <c r="H33" s="7">
        <f>ROUND(Параметры!C4*0.75/Параметры!C8,0)*Параметры!C8</f>
        <v>75</v>
      </c>
      <c r="I33" s="7">
        <f>ROUND(Параметры!C4*0.75/Параметры!C8,0)*Параметры!C8</f>
        <v>75</v>
      </c>
      <c r="J33" s="7">
        <f>ROUND(Параметры!C4*0.75/Параметры!C8,0)*Параметры!C8</f>
        <v>75</v>
      </c>
      <c r="K33" s="7">
        <f>ROUND(Параметры!C4*0.75/Параметры!C8,0)*Параметры!C8</f>
        <v>75</v>
      </c>
      <c r="L33" s="7">
        <f>ROUND(Параметры!C4*0.75/Параметры!C8,0)*Параметры!C8</f>
        <v>75</v>
      </c>
      <c r="M33" s="8"/>
      <c r="N33" s="4"/>
      <c r="O33" s="4"/>
      <c r="P33" s="4"/>
    </row>
    <row r="34" spans="1:16" ht="12.75">
      <c r="A34" s="15"/>
      <c r="B34" s="13"/>
      <c r="C34" s="4">
        <f>SUM(D34:L34)</f>
        <v>30</v>
      </c>
      <c r="D34" s="7">
        <v>5</v>
      </c>
      <c r="E34" s="7">
        <v>4</v>
      </c>
      <c r="F34" s="7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8"/>
      <c r="N34" s="4"/>
      <c r="O34" s="4"/>
      <c r="P34" s="4"/>
    </row>
    <row r="35" spans="1:16" ht="12.75">
      <c r="A35" s="15"/>
      <c r="B35" s="13"/>
      <c r="C35" s="4">
        <f>SUM(D35:L35)</f>
        <v>2035</v>
      </c>
      <c r="D35" s="4">
        <f>D33*D34</f>
        <v>250</v>
      </c>
      <c r="E35" s="4">
        <f aca="true" t="shared" si="5" ref="E35:L35">E33*E34</f>
        <v>240</v>
      </c>
      <c r="F35" s="4">
        <f t="shared" si="5"/>
        <v>210</v>
      </c>
      <c r="G35" s="4">
        <f t="shared" si="5"/>
        <v>210</v>
      </c>
      <c r="H35" s="4">
        <f t="shared" si="5"/>
        <v>225</v>
      </c>
      <c r="I35" s="4">
        <f t="shared" si="5"/>
        <v>225</v>
      </c>
      <c r="J35" s="4">
        <f t="shared" si="5"/>
        <v>225</v>
      </c>
      <c r="K35" s="4">
        <f t="shared" si="5"/>
        <v>225</v>
      </c>
      <c r="L35" s="4">
        <f t="shared" si="5"/>
        <v>225</v>
      </c>
      <c r="M35" s="8"/>
      <c r="N35" s="4"/>
      <c r="O35" s="4"/>
      <c r="P35" s="4"/>
    </row>
    <row r="36" spans="1:16" ht="12.75">
      <c r="A36" s="15"/>
      <c r="B36" s="13"/>
      <c r="C36" s="4" t="str">
        <f>Параметры!B24</f>
        <v>Подъем на триц.</v>
      </c>
      <c r="D36" s="4">
        <v>10</v>
      </c>
      <c r="E36" s="4">
        <v>10</v>
      </c>
      <c r="F36" s="4">
        <v>10</v>
      </c>
      <c r="G36" s="4">
        <v>10</v>
      </c>
      <c r="H36" s="4">
        <v>10</v>
      </c>
      <c r="I36" s="4"/>
      <c r="J36" s="4"/>
      <c r="K36" s="4"/>
      <c r="L36" s="4"/>
      <c r="M36" s="8"/>
      <c r="N36" s="4"/>
      <c r="O36" s="4"/>
      <c r="P36" s="4"/>
    </row>
    <row r="37" spans="1:16" ht="13.5" thickBot="1">
      <c r="A37" s="15"/>
      <c r="B37" s="14"/>
      <c r="C37" s="4" t="str">
        <f>Параметры!B25</f>
        <v>Накл. сидя</v>
      </c>
      <c r="D37" s="4">
        <v>5</v>
      </c>
      <c r="E37" s="4">
        <v>5</v>
      </c>
      <c r="F37" s="4">
        <v>5</v>
      </c>
      <c r="G37" s="4">
        <v>5</v>
      </c>
      <c r="H37" s="4">
        <v>5</v>
      </c>
      <c r="I37" s="4"/>
      <c r="J37" s="4"/>
      <c r="K37" s="4"/>
      <c r="L37" s="4"/>
      <c r="M37" s="8"/>
      <c r="N37" s="4"/>
      <c r="O37" s="4"/>
      <c r="P37" s="4"/>
    </row>
    <row r="38" spans="1:16" ht="12.75" customHeight="1">
      <c r="A38" s="15" t="s">
        <v>11</v>
      </c>
      <c r="B38" s="12" t="s">
        <v>12</v>
      </c>
      <c r="C38" s="7" t="str">
        <f>Параметры!B4</f>
        <v>Приседания</v>
      </c>
      <c r="D38" s="4" t="s">
        <v>91</v>
      </c>
      <c r="E38" s="4"/>
      <c r="F38" s="4"/>
      <c r="G38" s="4"/>
      <c r="H38" s="4"/>
      <c r="I38" s="4"/>
      <c r="J38" s="4"/>
      <c r="K38" s="4"/>
      <c r="L38" s="4"/>
      <c r="M38" s="8"/>
      <c r="N38" s="4"/>
      <c r="O38" s="4"/>
      <c r="P38" s="4"/>
    </row>
    <row r="39" spans="1:16" ht="12.75">
      <c r="A39" s="15"/>
      <c r="B39" s="13"/>
      <c r="C39" s="4">
        <f>C41/C40</f>
        <v>68.4</v>
      </c>
      <c r="D39" s="7">
        <f>ROUND(Параметры!C4*0.5/Параметры!C8,0)*Параметры!C8</f>
        <v>50</v>
      </c>
      <c r="E39" s="7">
        <f>ROUND(Параметры!C4*0.6/Параметры!C8,0)*Параметры!C8</f>
        <v>60</v>
      </c>
      <c r="F39" s="7">
        <f>ROUND(Параметры!C4*0.7/Параметры!C8,0)*Параметры!C8</f>
        <v>70</v>
      </c>
      <c r="G39" s="7">
        <f>ROUND(Параметры!C4*0.7/Параметры!C8,0)*Параметры!C8</f>
        <v>70</v>
      </c>
      <c r="H39" s="7">
        <f>ROUND(Параметры!C4*0.8/Параметры!C8,0)*Параметры!C8</f>
        <v>80</v>
      </c>
      <c r="I39" s="7">
        <f>ROUND(Параметры!C4*0.8/Параметры!C8,0)*Параметры!C8</f>
        <v>80</v>
      </c>
      <c r="J39" s="7">
        <f>ROUND(Параметры!C4*0.8/Параметры!C8,0)*Параметры!C8</f>
        <v>80</v>
      </c>
      <c r="K39" s="7">
        <f>ROUND(Параметры!C4*0.8/Параметры!C8,0)*Параметры!C8</f>
        <v>80</v>
      </c>
      <c r="L39" s="7">
        <f>ROUND(Параметры!C4*0.8/Параметры!C8,0)*Параметры!C8</f>
        <v>80</v>
      </c>
      <c r="M39" s="8"/>
      <c r="N39" s="4"/>
      <c r="O39" s="4"/>
      <c r="P39" s="4"/>
    </row>
    <row r="40" spans="1:16" ht="12.75">
      <c r="A40" s="15"/>
      <c r="B40" s="13"/>
      <c r="C40" s="4">
        <f>SUM(D40:L40)</f>
        <v>25</v>
      </c>
      <c r="D40" s="7">
        <v>5</v>
      </c>
      <c r="E40" s="7">
        <v>4</v>
      </c>
      <c r="F40" s="7">
        <v>3</v>
      </c>
      <c r="G40" s="7">
        <v>3</v>
      </c>
      <c r="H40" s="7">
        <v>2</v>
      </c>
      <c r="I40" s="7">
        <v>2</v>
      </c>
      <c r="J40" s="7">
        <v>2</v>
      </c>
      <c r="K40" s="7">
        <v>2</v>
      </c>
      <c r="L40" s="7">
        <v>2</v>
      </c>
      <c r="M40" s="8"/>
      <c r="N40" s="4"/>
      <c r="O40" s="4"/>
      <c r="P40" s="4"/>
    </row>
    <row r="41" spans="1:16" ht="12.75">
      <c r="A41" s="15"/>
      <c r="B41" s="13"/>
      <c r="C41" s="4">
        <f>SUM(D41:L41)</f>
        <v>1710</v>
      </c>
      <c r="D41" s="4">
        <f>D39*D40</f>
        <v>250</v>
      </c>
      <c r="E41" s="4">
        <f aca="true" t="shared" si="6" ref="E41:L41">E39*E40</f>
        <v>240</v>
      </c>
      <c r="F41" s="4">
        <f t="shared" si="6"/>
        <v>210</v>
      </c>
      <c r="G41" s="4">
        <f t="shared" si="6"/>
        <v>210</v>
      </c>
      <c r="H41" s="4">
        <f t="shared" si="6"/>
        <v>160</v>
      </c>
      <c r="I41" s="4">
        <f t="shared" si="6"/>
        <v>160</v>
      </c>
      <c r="J41" s="4">
        <f t="shared" si="6"/>
        <v>160</v>
      </c>
      <c r="K41" s="4">
        <f t="shared" si="6"/>
        <v>160</v>
      </c>
      <c r="L41" s="4">
        <f t="shared" si="6"/>
        <v>160</v>
      </c>
      <c r="M41" s="8"/>
      <c r="N41" s="4"/>
      <c r="O41" s="4"/>
      <c r="P41" s="4"/>
    </row>
    <row r="42" spans="1:16" ht="12.75">
      <c r="A42" s="15"/>
      <c r="B42" s="13"/>
      <c r="C42" s="7" t="str">
        <f>Параметры!B5</f>
        <v>Жим лежа</v>
      </c>
      <c r="D42" s="4" t="s">
        <v>90</v>
      </c>
      <c r="E42" s="4"/>
      <c r="F42" s="4"/>
      <c r="G42" s="4"/>
      <c r="H42" s="4"/>
      <c r="I42" s="4"/>
      <c r="J42" s="4"/>
      <c r="K42" s="4"/>
      <c r="L42" s="4"/>
      <c r="M42" s="8"/>
      <c r="N42" s="4"/>
      <c r="O42" s="4"/>
      <c r="P42" s="4"/>
    </row>
    <row r="43" spans="1:16" ht="12.75">
      <c r="A43" s="15"/>
      <c r="B43" s="13"/>
      <c r="C43" s="4">
        <f>C45/C44</f>
        <v>71.21212121212122</v>
      </c>
      <c r="D43" s="7">
        <f>ROUND(Параметры!C5*0.5/Параметры!C8,0)*Параметры!C8</f>
        <v>50</v>
      </c>
      <c r="E43" s="7">
        <f>ROUND(Параметры!C5*0.6/Параметры!C8,0)*Параметры!C8</f>
        <v>60</v>
      </c>
      <c r="F43" s="7">
        <f>ROUND(Параметры!C5*0.7/Параметры!C8,0)*Параметры!C8</f>
        <v>70</v>
      </c>
      <c r="G43" s="7">
        <f>ROUND(Параметры!C5*0.7/Параметры!C8,0)*Параметры!C8</f>
        <v>70</v>
      </c>
      <c r="H43" s="7">
        <f>ROUND(Параметры!C5*0.8/Параметры!C8,0)*Параметры!C8</f>
        <v>80</v>
      </c>
      <c r="I43" s="7">
        <f>ROUND(Параметры!C5*0.8/Параметры!C8,0)*Параметры!C8</f>
        <v>80</v>
      </c>
      <c r="J43" s="7">
        <f>ROUND(Параметры!C5*0.8/Параметры!C8,0)*Параметры!C8</f>
        <v>80</v>
      </c>
      <c r="K43" s="7">
        <f>ROUND(Параметры!C5*0.8/Параметры!C8,0)*Параметры!C8</f>
        <v>80</v>
      </c>
      <c r="L43" s="7">
        <f>ROUND(Параметры!C5*0.8/Параметры!C8,0)*Параметры!C8</f>
        <v>80</v>
      </c>
      <c r="M43" s="9">
        <f>ROUND(Параметры!C5*0.8/Параметры!C8,0)*Параметры!C8</f>
        <v>80</v>
      </c>
      <c r="N43" s="4"/>
      <c r="O43" s="4"/>
      <c r="P43" s="4"/>
    </row>
    <row r="44" spans="1:16" ht="12.75">
      <c r="A44" s="15"/>
      <c r="B44" s="13"/>
      <c r="C44" s="4">
        <f>SUM(D44:M44)</f>
        <v>33</v>
      </c>
      <c r="D44" s="7">
        <v>5</v>
      </c>
      <c r="E44" s="7">
        <v>4</v>
      </c>
      <c r="F44" s="7">
        <v>3</v>
      </c>
      <c r="G44" s="7">
        <v>3</v>
      </c>
      <c r="H44" s="7">
        <v>3</v>
      </c>
      <c r="I44" s="7">
        <v>3</v>
      </c>
      <c r="J44" s="7">
        <v>3</v>
      </c>
      <c r="K44" s="7">
        <v>3</v>
      </c>
      <c r="L44" s="7">
        <v>3</v>
      </c>
      <c r="M44" s="9">
        <v>3</v>
      </c>
      <c r="N44" s="4"/>
      <c r="O44" s="4"/>
      <c r="P44" s="4"/>
    </row>
    <row r="45" spans="1:16" ht="12.75">
      <c r="A45" s="15"/>
      <c r="B45" s="13"/>
      <c r="C45" s="4">
        <f>SUM(D45:M45)</f>
        <v>2350</v>
      </c>
      <c r="D45" s="4">
        <f>D43*D44</f>
        <v>250</v>
      </c>
      <c r="E45" s="4">
        <f aca="true" t="shared" si="7" ref="E45:M45">E43*E44</f>
        <v>240</v>
      </c>
      <c r="F45" s="4">
        <f t="shared" si="7"/>
        <v>210</v>
      </c>
      <c r="G45" s="4">
        <f t="shared" si="7"/>
        <v>210</v>
      </c>
      <c r="H45" s="4">
        <f t="shared" si="7"/>
        <v>240</v>
      </c>
      <c r="I45" s="4">
        <f t="shared" si="7"/>
        <v>240</v>
      </c>
      <c r="J45" s="4">
        <f t="shared" si="7"/>
        <v>240</v>
      </c>
      <c r="K45" s="4">
        <f t="shared" si="7"/>
        <v>240</v>
      </c>
      <c r="L45" s="4">
        <f t="shared" si="7"/>
        <v>240</v>
      </c>
      <c r="M45" s="4">
        <f t="shared" si="7"/>
        <v>240</v>
      </c>
      <c r="N45" s="4"/>
      <c r="O45" s="4"/>
      <c r="P45" s="4"/>
    </row>
    <row r="46" spans="1:16" ht="12.75">
      <c r="A46" s="15"/>
      <c r="B46" s="13"/>
      <c r="C46" s="4" t="str">
        <f>Параметры!B18</f>
        <v>Разв. лежа</v>
      </c>
      <c r="D46" s="4">
        <v>10</v>
      </c>
      <c r="E46" s="4">
        <v>10</v>
      </c>
      <c r="F46" s="4">
        <v>10</v>
      </c>
      <c r="G46" s="4">
        <v>10</v>
      </c>
      <c r="H46" s="4">
        <v>10</v>
      </c>
      <c r="I46" s="4"/>
      <c r="J46" s="4"/>
      <c r="K46" s="4"/>
      <c r="L46" s="4"/>
      <c r="M46" s="4"/>
      <c r="N46" s="4"/>
      <c r="O46" s="4"/>
      <c r="P46" s="4"/>
    </row>
    <row r="47" spans="1:16" ht="12.75">
      <c r="A47" s="15"/>
      <c r="B47" s="13"/>
      <c r="C47" s="4" t="str">
        <f>Параметры!B26</f>
        <v>ОПпл</v>
      </c>
      <c r="D47" s="4">
        <v>10</v>
      </c>
      <c r="E47" s="4">
        <v>10</v>
      </c>
      <c r="F47" s="4">
        <v>10</v>
      </c>
      <c r="G47" s="4">
        <v>10</v>
      </c>
      <c r="H47" s="4">
        <v>10</v>
      </c>
      <c r="I47" s="4"/>
      <c r="J47" s="4"/>
      <c r="K47" s="4"/>
      <c r="L47" s="4"/>
      <c r="M47" s="4"/>
      <c r="N47" s="4"/>
      <c r="O47" s="4"/>
      <c r="P47" s="4"/>
    </row>
    <row r="48" spans="1:16" ht="12.75">
      <c r="A48" s="15"/>
      <c r="B48" s="13"/>
      <c r="C48" s="7" t="str">
        <f>Параметры!B13</f>
        <v>Прис. на груди</v>
      </c>
      <c r="D48" s="4" t="s">
        <v>93</v>
      </c>
      <c r="E48" s="4"/>
      <c r="F48" s="4"/>
      <c r="G48" s="4"/>
      <c r="H48" s="4"/>
      <c r="I48" s="4"/>
      <c r="J48" s="4"/>
      <c r="K48" s="4"/>
      <c r="L48" s="4"/>
      <c r="M48" s="8"/>
      <c r="N48" s="4"/>
      <c r="O48" s="4"/>
      <c r="P48" s="4"/>
    </row>
    <row r="49" spans="1:16" ht="12.75">
      <c r="A49" s="15"/>
      <c r="B49" s="13"/>
      <c r="C49" s="4">
        <f>C51/C50</f>
        <v>49.23076923076923</v>
      </c>
      <c r="D49" s="7">
        <f>ROUND(Параметры!C4*0.4/Параметры!C8,0)*Параметры!C8</f>
        <v>40</v>
      </c>
      <c r="E49" s="7">
        <f>ROUND(Параметры!C4*0.4/Параметры!C8,0)*Параметры!C8</f>
        <v>40</v>
      </c>
      <c r="F49" s="7">
        <f>ROUND(Параметры!C4*0.5/Параметры!C8,0)*Параметры!C8</f>
        <v>50</v>
      </c>
      <c r="G49" s="7">
        <f>ROUND(Параметры!C4*0.5/Параметры!C8,0)*Параметры!C8</f>
        <v>50</v>
      </c>
      <c r="H49" s="7">
        <f>ROUND(Параметры!C4*0.55/Параметры!C8,0)*Параметры!C8</f>
        <v>55</v>
      </c>
      <c r="I49" s="7">
        <f>ROUND(Параметры!C4*0.55/Параметры!C8,0)*Параметры!C8</f>
        <v>55</v>
      </c>
      <c r="J49" s="7">
        <f>ROUND(Параметры!C4*0.55/Параметры!C8,0)*Параметры!C8</f>
        <v>55</v>
      </c>
      <c r="K49" s="7">
        <f>ROUND(Параметры!C4*0.55/Параметры!C8,0)*Параметры!C8</f>
        <v>55</v>
      </c>
      <c r="L49" s="4"/>
      <c r="M49" s="8"/>
      <c r="N49" s="4"/>
      <c r="O49" s="4"/>
      <c r="P49" s="4"/>
    </row>
    <row r="50" spans="1:16" ht="12.75">
      <c r="A50" s="15"/>
      <c r="B50" s="13"/>
      <c r="C50" s="4">
        <f>SUM(D50:K50)</f>
        <v>26</v>
      </c>
      <c r="D50" s="7">
        <v>4</v>
      </c>
      <c r="E50" s="7">
        <v>4</v>
      </c>
      <c r="F50" s="7">
        <v>3</v>
      </c>
      <c r="G50" s="7">
        <v>3</v>
      </c>
      <c r="H50" s="7">
        <v>3</v>
      </c>
      <c r="I50" s="7">
        <v>3</v>
      </c>
      <c r="J50" s="7">
        <v>3</v>
      </c>
      <c r="K50" s="7">
        <v>3</v>
      </c>
      <c r="L50" s="4"/>
      <c r="M50" s="8"/>
      <c r="N50" s="4"/>
      <c r="O50" s="4"/>
      <c r="P50" s="4"/>
    </row>
    <row r="51" spans="1:16" ht="12.75">
      <c r="A51" s="15"/>
      <c r="B51" s="13"/>
      <c r="C51" s="4">
        <f>SUM(D51:K51)</f>
        <v>1280</v>
      </c>
      <c r="D51" s="4">
        <f>D49*D50</f>
        <v>160</v>
      </c>
      <c r="E51" s="4">
        <f aca="true" t="shared" si="8" ref="E51:K51">E49*E50</f>
        <v>160</v>
      </c>
      <c r="F51" s="4">
        <f t="shared" si="8"/>
        <v>150</v>
      </c>
      <c r="G51" s="4">
        <f t="shared" si="8"/>
        <v>150</v>
      </c>
      <c r="H51" s="4">
        <f t="shared" si="8"/>
        <v>165</v>
      </c>
      <c r="I51" s="4">
        <f t="shared" si="8"/>
        <v>165</v>
      </c>
      <c r="J51" s="4">
        <f t="shared" si="8"/>
        <v>165</v>
      </c>
      <c r="K51" s="4">
        <f t="shared" si="8"/>
        <v>165</v>
      </c>
      <c r="L51" s="4"/>
      <c r="M51" s="8"/>
      <c r="N51" s="4"/>
      <c r="O51" s="4"/>
      <c r="P51" s="4"/>
    </row>
    <row r="52" spans="1:16" ht="13.5" thickBot="1">
      <c r="A52" s="15"/>
      <c r="B52" s="14"/>
      <c r="C52" s="4" t="str">
        <f>Параметры!B19</f>
        <v>Накл. стоя</v>
      </c>
      <c r="D52" s="4">
        <v>5</v>
      </c>
      <c r="E52" s="4">
        <v>5</v>
      </c>
      <c r="F52" s="4">
        <v>5</v>
      </c>
      <c r="G52" s="4">
        <v>5</v>
      </c>
      <c r="H52" s="4">
        <v>5</v>
      </c>
      <c r="I52" s="4"/>
      <c r="J52" s="4"/>
      <c r="K52" s="4"/>
      <c r="L52" s="4"/>
      <c r="M52" s="8"/>
      <c r="N52" s="4"/>
      <c r="O52" s="4"/>
      <c r="P52" s="4"/>
    </row>
    <row r="53" spans="1:16" ht="12.75" customHeight="1">
      <c r="A53" s="15"/>
      <c r="B53" s="12" t="s">
        <v>13</v>
      </c>
      <c r="C53" s="7" t="str">
        <f>Параметры!B12</f>
        <v>Тяга до колен</v>
      </c>
      <c r="D53" s="4" t="s">
        <v>94</v>
      </c>
      <c r="E53" s="4"/>
      <c r="F53" s="4"/>
      <c r="G53" s="4"/>
      <c r="H53" s="4"/>
      <c r="I53" s="4"/>
      <c r="J53" s="4"/>
      <c r="K53" s="4"/>
      <c r="L53" s="4"/>
      <c r="M53" s="8"/>
      <c r="N53" s="4"/>
      <c r="O53" s="4"/>
      <c r="P53" s="4"/>
    </row>
    <row r="54" spans="1:16" ht="12.75">
      <c r="A54" s="15"/>
      <c r="B54" s="13"/>
      <c r="C54" s="4">
        <f>C56/C55</f>
        <v>67.5</v>
      </c>
      <c r="D54" s="7">
        <f>ROUND(Параметры!C6*0.5/Параметры!C8,0)*Параметры!C8</f>
        <v>50</v>
      </c>
      <c r="E54" s="7">
        <f>ROUND(Параметры!C6*0.6/Параметры!C8,0)*Параметры!C8</f>
        <v>60</v>
      </c>
      <c r="F54" s="7">
        <f>ROUND(Параметры!C6*0.7/Параметры!C8,0)*Параметры!C8</f>
        <v>70</v>
      </c>
      <c r="G54" s="7">
        <f>ROUND(Параметры!C6*0.7/Параметры!C8,0)*Параметры!C8</f>
        <v>70</v>
      </c>
      <c r="H54" s="7">
        <f>ROUND(Параметры!C6*0.75/Параметры!C8,0)*Параметры!C8</f>
        <v>75</v>
      </c>
      <c r="I54" s="7">
        <f>ROUND(Параметры!C6*0.75/Параметры!C8,0)*Параметры!C8</f>
        <v>75</v>
      </c>
      <c r="J54" s="7">
        <f>ROUND(Параметры!C6*0.75/Параметры!C8,0)*Параметры!C8</f>
        <v>75</v>
      </c>
      <c r="K54" s="7">
        <f>ROUND(Параметры!C6*0.75/Параметры!C8,0)*Параметры!C8</f>
        <v>75</v>
      </c>
      <c r="L54" s="4"/>
      <c r="M54" s="8"/>
      <c r="N54" s="4"/>
      <c r="O54" s="4"/>
      <c r="P54" s="4"/>
    </row>
    <row r="55" spans="1:16" ht="12.75">
      <c r="A55" s="15"/>
      <c r="B55" s="13"/>
      <c r="C55" s="4">
        <f>SUM(D55:K55)</f>
        <v>20</v>
      </c>
      <c r="D55" s="7">
        <v>3</v>
      </c>
      <c r="E55" s="7">
        <v>3</v>
      </c>
      <c r="F55" s="7">
        <v>3</v>
      </c>
      <c r="G55" s="7">
        <v>3</v>
      </c>
      <c r="H55" s="7">
        <v>2</v>
      </c>
      <c r="I55" s="7">
        <v>2</v>
      </c>
      <c r="J55" s="7">
        <v>2</v>
      </c>
      <c r="K55" s="7">
        <v>2</v>
      </c>
      <c r="L55" s="4"/>
      <c r="M55" s="8"/>
      <c r="N55" s="4"/>
      <c r="O55" s="4"/>
      <c r="P55" s="4"/>
    </row>
    <row r="56" spans="1:16" ht="12.75">
      <c r="A56" s="15"/>
      <c r="B56" s="13"/>
      <c r="C56" s="4">
        <f>SUM(D56:K56)</f>
        <v>1350</v>
      </c>
      <c r="D56" s="4">
        <f>D54*D55</f>
        <v>150</v>
      </c>
      <c r="E56" s="4">
        <f aca="true" t="shared" si="9" ref="E56:K56">E54*E55</f>
        <v>180</v>
      </c>
      <c r="F56" s="4">
        <f t="shared" si="9"/>
        <v>210</v>
      </c>
      <c r="G56" s="4">
        <f t="shared" si="9"/>
        <v>210</v>
      </c>
      <c r="H56" s="4">
        <f t="shared" si="9"/>
        <v>150</v>
      </c>
      <c r="I56" s="4">
        <f t="shared" si="9"/>
        <v>150</v>
      </c>
      <c r="J56" s="4">
        <f t="shared" si="9"/>
        <v>150</v>
      </c>
      <c r="K56" s="4">
        <f t="shared" si="9"/>
        <v>150</v>
      </c>
      <c r="L56" s="4"/>
      <c r="M56" s="8"/>
      <c r="N56" s="4"/>
      <c r="O56" s="4"/>
      <c r="P56" s="4"/>
    </row>
    <row r="57" spans="1:16" ht="12.75">
      <c r="A57" s="15"/>
      <c r="B57" s="13"/>
      <c r="C57" s="7" t="str">
        <f>Параметры!B5</f>
        <v>Жим лежа</v>
      </c>
      <c r="D57" s="4" t="s">
        <v>95</v>
      </c>
      <c r="E57" s="4"/>
      <c r="F57" s="4"/>
      <c r="G57" s="4"/>
      <c r="H57" s="4"/>
      <c r="I57" s="4"/>
      <c r="J57" s="4"/>
      <c r="K57" s="4"/>
      <c r="L57" s="4"/>
      <c r="M57" s="8"/>
      <c r="N57" s="4"/>
      <c r="O57" s="4"/>
      <c r="P57" s="4"/>
    </row>
    <row r="58" spans="1:16" ht="12.75">
      <c r="A58" s="15"/>
      <c r="B58" s="13"/>
      <c r="C58" s="4">
        <f>C60/C59</f>
        <v>61.42857142857143</v>
      </c>
      <c r="D58" s="7">
        <f>ROUND(Параметры!C5*0.5/Параметры!C8,0)*Параметры!C8</f>
        <v>50</v>
      </c>
      <c r="E58" s="7">
        <f>ROUND(Параметры!C5*0.6/Параметры!C8,0)*Параметры!C8</f>
        <v>60</v>
      </c>
      <c r="F58" s="7">
        <f>ROUND(Параметры!C5*0.6/Параметры!C8,0)*Параметры!C8</f>
        <v>60</v>
      </c>
      <c r="G58" s="7">
        <f>ROUND(Параметры!C5*0.65/Параметры!C8,0)*Параметры!C8</f>
        <v>65</v>
      </c>
      <c r="H58" s="7">
        <f>ROUND(Параметры!C5*0.65/Параметры!C8,0)*Параметры!C8</f>
        <v>65</v>
      </c>
      <c r="I58" s="7">
        <f>ROUND(Параметры!C5*0.65/Параметры!C8,0)*Параметры!C8</f>
        <v>65</v>
      </c>
      <c r="J58" s="7">
        <f>ROUND(Параметры!C5*0.65/Параметры!C8,0)*Параметры!C8</f>
        <v>65</v>
      </c>
      <c r="K58" s="4"/>
      <c r="L58" s="4"/>
      <c r="M58" s="8"/>
      <c r="N58" s="4"/>
      <c r="O58" s="4"/>
      <c r="P58" s="4"/>
    </row>
    <row r="59" spans="1:16" ht="12.75">
      <c r="A59" s="15"/>
      <c r="B59" s="13"/>
      <c r="C59" s="4">
        <f>SUM(D59:J59)</f>
        <v>42</v>
      </c>
      <c r="D59" s="7">
        <v>6</v>
      </c>
      <c r="E59" s="7">
        <v>6</v>
      </c>
      <c r="F59" s="7">
        <v>6</v>
      </c>
      <c r="G59" s="7">
        <v>6</v>
      </c>
      <c r="H59" s="7">
        <v>6</v>
      </c>
      <c r="I59" s="7">
        <v>6</v>
      </c>
      <c r="J59" s="7">
        <v>6</v>
      </c>
      <c r="K59" s="4"/>
      <c r="L59" s="4"/>
      <c r="M59" s="8"/>
      <c r="N59" s="4"/>
      <c r="O59" s="4"/>
      <c r="P59" s="4"/>
    </row>
    <row r="60" spans="1:16" ht="12.75">
      <c r="A60" s="15"/>
      <c r="B60" s="13"/>
      <c r="C60" s="4">
        <f>SUM(D60:J60)</f>
        <v>2580</v>
      </c>
      <c r="D60" s="4">
        <f>D58*D59</f>
        <v>300</v>
      </c>
      <c r="E60" s="4">
        <f aca="true" t="shared" si="10" ref="E60:J60">E58*E59</f>
        <v>360</v>
      </c>
      <c r="F60" s="4">
        <f t="shared" si="10"/>
        <v>360</v>
      </c>
      <c r="G60" s="4">
        <f t="shared" si="10"/>
        <v>390</v>
      </c>
      <c r="H60" s="4">
        <f t="shared" si="10"/>
        <v>390</v>
      </c>
      <c r="I60" s="4">
        <f t="shared" si="10"/>
        <v>390</v>
      </c>
      <c r="J60" s="4">
        <f t="shared" si="10"/>
        <v>390</v>
      </c>
      <c r="K60" s="4"/>
      <c r="L60" s="4"/>
      <c r="M60" s="8"/>
      <c r="N60" s="4"/>
      <c r="O60" s="4"/>
      <c r="P60" s="4"/>
    </row>
    <row r="61" spans="1:16" ht="12.75">
      <c r="A61" s="15"/>
      <c r="B61" s="13"/>
      <c r="C61" s="4" t="str">
        <f>Параметры!B18</f>
        <v>Разв. лежа</v>
      </c>
      <c r="D61" s="4">
        <v>10</v>
      </c>
      <c r="E61" s="4">
        <v>10</v>
      </c>
      <c r="F61" s="4">
        <v>10</v>
      </c>
      <c r="G61" s="4">
        <v>10</v>
      </c>
      <c r="H61" s="4">
        <v>10</v>
      </c>
      <c r="I61" s="4"/>
      <c r="J61" s="4"/>
      <c r="K61" s="4"/>
      <c r="L61" s="4"/>
      <c r="M61" s="8"/>
      <c r="N61" s="4"/>
      <c r="O61" s="4"/>
      <c r="P61" s="4"/>
    </row>
    <row r="62" spans="1:16" ht="12.75">
      <c r="A62" s="15"/>
      <c r="B62" s="13"/>
      <c r="C62" s="7" t="str">
        <f>Параметры!B11</f>
        <v>Тяга с плинтов</v>
      </c>
      <c r="D62" s="4" t="s">
        <v>96</v>
      </c>
      <c r="E62" s="4"/>
      <c r="F62" s="4"/>
      <c r="G62" s="4"/>
      <c r="H62" s="4"/>
      <c r="I62" s="4"/>
      <c r="J62" s="4"/>
      <c r="K62" s="4"/>
      <c r="L62" s="4"/>
      <c r="M62" s="8"/>
      <c r="N62" s="4"/>
      <c r="O62" s="4"/>
      <c r="P62" s="4"/>
    </row>
    <row r="63" spans="1:16" ht="12.75">
      <c r="A63" s="15"/>
      <c r="B63" s="13"/>
      <c r="C63" s="4">
        <f>C65/C64</f>
        <v>68.75</v>
      </c>
      <c r="D63" s="7">
        <f>ROUND(Параметры!C6*0.5/Параметры!C8,0)*Параметры!C8</f>
        <v>50</v>
      </c>
      <c r="E63" s="7">
        <f>ROUND(Параметры!C6*0.6/Параметры!C8,0)*Параметры!C8</f>
        <v>60</v>
      </c>
      <c r="F63" s="7">
        <f>ROUND(Параметры!C6*0.7/Параметры!C8,0)*Параметры!C8</f>
        <v>70</v>
      </c>
      <c r="G63" s="7">
        <f>ROUND(Параметры!C6*0.7/Параметры!C8,0)*Параметры!C8</f>
        <v>70</v>
      </c>
      <c r="H63" s="7">
        <f>ROUND(Параметры!C6*0.75/Параметры!C8,0)*Параметры!C8</f>
        <v>75</v>
      </c>
      <c r="I63" s="7">
        <f>ROUND(Параметры!C6*0.75/Параметры!C8,0)*Параметры!C8</f>
        <v>75</v>
      </c>
      <c r="J63" s="7">
        <f>ROUND(Параметры!C6*0.75/Параметры!C8,0)*Параметры!C8</f>
        <v>75</v>
      </c>
      <c r="K63" s="7">
        <f>ROUND(Параметры!C6*0.75/Параметры!C8,0)*Параметры!C8</f>
        <v>75</v>
      </c>
      <c r="L63" s="4"/>
      <c r="M63" s="8"/>
      <c r="N63" s="4"/>
      <c r="O63" s="4"/>
      <c r="P63" s="4"/>
    </row>
    <row r="64" spans="1:16" ht="12.75">
      <c r="A64" s="15"/>
      <c r="B64" s="13"/>
      <c r="C64" s="4">
        <f>SUM(D64:K64)</f>
        <v>32</v>
      </c>
      <c r="D64" s="7">
        <v>4</v>
      </c>
      <c r="E64" s="7">
        <v>4</v>
      </c>
      <c r="F64" s="7">
        <v>4</v>
      </c>
      <c r="G64" s="7">
        <v>4</v>
      </c>
      <c r="H64" s="7">
        <v>4</v>
      </c>
      <c r="I64" s="7">
        <v>4</v>
      </c>
      <c r="J64" s="7">
        <v>4</v>
      </c>
      <c r="K64" s="7">
        <v>4</v>
      </c>
      <c r="L64" s="4"/>
      <c r="M64" s="8"/>
      <c r="N64" s="4"/>
      <c r="O64" s="4"/>
      <c r="P64" s="4"/>
    </row>
    <row r="65" spans="1:16" ht="12.75">
      <c r="A65" s="15"/>
      <c r="B65" s="13"/>
      <c r="C65" s="4">
        <f>SUM(D65:K65)</f>
        <v>2200</v>
      </c>
      <c r="D65" s="4">
        <f>D63*D64</f>
        <v>200</v>
      </c>
      <c r="E65" s="4">
        <f aca="true" t="shared" si="11" ref="E65:K65">E63*E64</f>
        <v>240</v>
      </c>
      <c r="F65" s="4">
        <f t="shared" si="11"/>
        <v>280</v>
      </c>
      <c r="G65" s="4">
        <f t="shared" si="11"/>
        <v>280</v>
      </c>
      <c r="H65" s="4">
        <f t="shared" si="11"/>
        <v>300</v>
      </c>
      <c r="I65" s="4">
        <f t="shared" si="11"/>
        <v>300</v>
      </c>
      <c r="J65" s="4">
        <f t="shared" si="11"/>
        <v>300</v>
      </c>
      <c r="K65" s="4">
        <f t="shared" si="11"/>
        <v>300</v>
      </c>
      <c r="L65" s="4"/>
      <c r="M65" s="8"/>
      <c r="N65" s="4"/>
      <c r="O65" s="4"/>
      <c r="P65" s="4"/>
    </row>
    <row r="66" spans="1:16" ht="12.75">
      <c r="A66" s="15"/>
      <c r="B66" s="13"/>
      <c r="C66" s="4" t="str">
        <f>Параметры!B27</f>
        <v>Широч. на блоке</v>
      </c>
      <c r="D66" s="4">
        <v>8</v>
      </c>
      <c r="E66" s="4">
        <v>8</v>
      </c>
      <c r="F66" s="4">
        <v>8</v>
      </c>
      <c r="G66" s="4">
        <v>8</v>
      </c>
      <c r="H66" s="4">
        <v>8</v>
      </c>
      <c r="I66" s="4"/>
      <c r="J66" s="4"/>
      <c r="K66" s="4"/>
      <c r="L66" s="4"/>
      <c r="M66" s="8"/>
      <c r="N66" s="4"/>
      <c r="O66" s="4"/>
      <c r="P66" s="4"/>
    </row>
    <row r="67" spans="1:16" ht="13.5" thickBot="1">
      <c r="A67" s="15"/>
      <c r="B67" s="14"/>
      <c r="C67" s="4" t="str">
        <f>Параметры!B23</f>
        <v>Пресс</v>
      </c>
      <c r="D67" s="4">
        <v>10</v>
      </c>
      <c r="E67" s="4">
        <v>10</v>
      </c>
      <c r="F67" s="4">
        <v>10</v>
      </c>
      <c r="G67" s="4">
        <v>10</v>
      </c>
      <c r="H67" s="4"/>
      <c r="I67" s="4"/>
      <c r="J67" s="4"/>
      <c r="K67" s="4"/>
      <c r="L67" s="4"/>
      <c r="M67" s="8"/>
      <c r="N67" s="4"/>
      <c r="O67" s="4"/>
      <c r="P67" s="4"/>
    </row>
    <row r="68" spans="1:16" ht="12.75" customHeight="1">
      <c r="A68" s="15"/>
      <c r="B68" s="12" t="s">
        <v>14</v>
      </c>
      <c r="C68" s="7" t="str">
        <f>Параметры!B4</f>
        <v>Приседания</v>
      </c>
      <c r="D68" s="4" t="s">
        <v>91</v>
      </c>
      <c r="E68" s="4"/>
      <c r="F68" s="4"/>
      <c r="G68" s="4"/>
      <c r="H68" s="4"/>
      <c r="I68" s="4"/>
      <c r="J68" s="4"/>
      <c r="K68" s="4"/>
      <c r="L68" s="4"/>
      <c r="M68" s="8"/>
      <c r="N68" s="4"/>
      <c r="O68" s="4"/>
      <c r="P68" s="4"/>
    </row>
    <row r="69" spans="1:16" ht="12.75">
      <c r="A69" s="15"/>
      <c r="B69" s="13"/>
      <c r="C69" s="4">
        <f>C71/C70</f>
        <v>68.4</v>
      </c>
      <c r="D69" s="7">
        <f>ROUND(Параметры!C4*0.5/Параметры!C8,0)*Параметры!C8</f>
        <v>50</v>
      </c>
      <c r="E69" s="7">
        <f>ROUND(Параметры!C4*0.6/Параметры!C8,0)*Параметры!C8</f>
        <v>60</v>
      </c>
      <c r="F69" s="7">
        <f>ROUND(Параметры!C4*0.7/Параметры!C8,0)*Параметры!C8</f>
        <v>70</v>
      </c>
      <c r="G69" s="7">
        <f>ROUND(Параметры!C4*0.7/Параметры!C8,0)*Параметры!C8</f>
        <v>70</v>
      </c>
      <c r="H69" s="7">
        <f>ROUND(Параметры!C4*0.8/Параметры!C8,0)*Параметры!C8</f>
        <v>80</v>
      </c>
      <c r="I69" s="7">
        <f>ROUND(Параметры!C4*0.8/Параметры!C8,0)*Параметры!C8</f>
        <v>80</v>
      </c>
      <c r="J69" s="7">
        <f>ROUND(Параметры!C4*0.8/Параметры!C8,0)*Параметры!C8</f>
        <v>80</v>
      </c>
      <c r="K69" s="7">
        <f>ROUND(Параметры!C4*0.8/Параметры!C8,0)*Параметры!C8</f>
        <v>80</v>
      </c>
      <c r="L69" s="7">
        <f>ROUND(Параметры!C4*0.8/Параметры!C8,0)*Параметры!C8</f>
        <v>80</v>
      </c>
      <c r="M69" s="8"/>
      <c r="N69" s="4"/>
      <c r="O69" s="4"/>
      <c r="P69" s="4"/>
    </row>
    <row r="70" spans="1:16" ht="12.75">
      <c r="A70" s="15"/>
      <c r="B70" s="13"/>
      <c r="C70" s="4">
        <f>SUM(D70:L70)</f>
        <v>25</v>
      </c>
      <c r="D70" s="7">
        <v>5</v>
      </c>
      <c r="E70" s="7">
        <v>4</v>
      </c>
      <c r="F70" s="7">
        <v>3</v>
      </c>
      <c r="G70" s="7">
        <v>3</v>
      </c>
      <c r="H70" s="7">
        <v>2</v>
      </c>
      <c r="I70" s="7">
        <v>2</v>
      </c>
      <c r="J70" s="7">
        <v>2</v>
      </c>
      <c r="K70" s="7">
        <v>2</v>
      </c>
      <c r="L70" s="7">
        <v>2</v>
      </c>
      <c r="M70" s="8"/>
      <c r="N70" s="4"/>
      <c r="O70" s="4"/>
      <c r="P70" s="4"/>
    </row>
    <row r="71" spans="1:16" ht="12.75">
      <c r="A71" s="15"/>
      <c r="B71" s="13"/>
      <c r="C71" s="4">
        <f>SUM(D71:L71)</f>
        <v>1710</v>
      </c>
      <c r="D71" s="4">
        <f>D69*D70</f>
        <v>250</v>
      </c>
      <c r="E71" s="4">
        <f aca="true" t="shared" si="12" ref="E71:L71">E69*E70</f>
        <v>240</v>
      </c>
      <c r="F71" s="4">
        <f t="shared" si="12"/>
        <v>210</v>
      </c>
      <c r="G71" s="4">
        <f t="shared" si="12"/>
        <v>210</v>
      </c>
      <c r="H71" s="4">
        <f t="shared" si="12"/>
        <v>160</v>
      </c>
      <c r="I71" s="4">
        <f t="shared" si="12"/>
        <v>160</v>
      </c>
      <c r="J71" s="4">
        <f t="shared" si="12"/>
        <v>160</v>
      </c>
      <c r="K71" s="4">
        <f t="shared" si="12"/>
        <v>160</v>
      </c>
      <c r="L71" s="4">
        <f t="shared" si="12"/>
        <v>160</v>
      </c>
      <c r="M71" s="8"/>
      <c r="N71" s="4"/>
      <c r="O71" s="4"/>
      <c r="P71" s="4"/>
    </row>
    <row r="72" spans="1:16" ht="12.75">
      <c r="A72" s="15"/>
      <c r="B72" s="13"/>
      <c r="C72" s="7" t="str">
        <f>Параметры!B5</f>
        <v>Жим лежа</v>
      </c>
      <c r="D72" s="4" t="s">
        <v>97</v>
      </c>
      <c r="E72" s="4"/>
      <c r="F72" s="4"/>
      <c r="G72" s="4"/>
      <c r="H72" s="4"/>
      <c r="I72" s="4"/>
      <c r="J72" s="4"/>
      <c r="K72" s="4"/>
      <c r="L72" s="4"/>
      <c r="M72" s="8"/>
      <c r="N72" s="4"/>
      <c r="O72" s="4"/>
      <c r="P72" s="4"/>
    </row>
    <row r="73" spans="1:16" ht="12.75">
      <c r="A73" s="15"/>
      <c r="B73" s="13"/>
      <c r="C73" s="4">
        <f>C75/C74</f>
        <v>64.86111111111111</v>
      </c>
      <c r="D73" s="7">
        <f>ROUND(Параметры!C5*0.5/Параметры!C8,0)*Параметры!C8</f>
        <v>50</v>
      </c>
      <c r="E73" s="7">
        <f>ROUND(Параметры!C5*0.6/Параметры!C8,0)*Параметры!C8</f>
        <v>60</v>
      </c>
      <c r="F73" s="7">
        <f>ROUND(Параметры!C5*0.7/Параметры!C8,0)*Параметры!C8</f>
        <v>70</v>
      </c>
      <c r="G73" s="7">
        <f>ROUND(Параметры!C5*0.7/Параметры!C8,0)*Параметры!C8</f>
        <v>70</v>
      </c>
      <c r="H73" s="7">
        <f>ROUND(Параметры!C5*0.8/Параметры!C8,0)*Параметры!C8</f>
        <v>80</v>
      </c>
      <c r="I73" s="7">
        <f>ROUND(Параметры!C5*0.8/Параметры!C8,0)*Параметры!C8</f>
        <v>80</v>
      </c>
      <c r="J73" s="7">
        <f>ROUND(Параметры!C5*0.85/Параметры!C8,0)*Параметры!C8</f>
        <v>85</v>
      </c>
      <c r="K73" s="7">
        <f>ROUND(Параметры!C5*0.85/Параметры!C8,0)*Параметры!C8</f>
        <v>85</v>
      </c>
      <c r="L73" s="7">
        <f>ROUND(Параметры!C5*0.75/Параметры!C8,0)*Параметры!C8</f>
        <v>75</v>
      </c>
      <c r="M73" s="9">
        <f>ROUND(Параметры!C5*0.65/Параметры!C8,0)*Параметры!C8</f>
        <v>65</v>
      </c>
      <c r="N73" s="7">
        <f>ROUND(Параметры!C5*0.55/Параметры!C8,0)*Параметры!C8</f>
        <v>55</v>
      </c>
      <c r="O73" s="4"/>
      <c r="P73" s="4"/>
    </row>
    <row r="74" spans="1:16" ht="12.75">
      <c r="A74" s="15"/>
      <c r="B74" s="13"/>
      <c r="C74" s="4">
        <f>SUM(D74:N74)</f>
        <v>36</v>
      </c>
      <c r="D74" s="7">
        <v>5</v>
      </c>
      <c r="E74" s="7">
        <v>4</v>
      </c>
      <c r="F74" s="7">
        <v>3</v>
      </c>
      <c r="G74" s="7">
        <v>3</v>
      </c>
      <c r="H74" s="7">
        <v>2</v>
      </c>
      <c r="I74" s="7">
        <v>2</v>
      </c>
      <c r="J74" s="7">
        <v>1</v>
      </c>
      <c r="K74" s="7">
        <v>1</v>
      </c>
      <c r="L74" s="7">
        <v>3</v>
      </c>
      <c r="M74" s="9">
        <v>5</v>
      </c>
      <c r="N74" s="9">
        <v>7</v>
      </c>
      <c r="O74" s="4"/>
      <c r="P74" s="4"/>
    </row>
    <row r="75" spans="1:16" ht="12.75">
      <c r="A75" s="15"/>
      <c r="B75" s="13"/>
      <c r="C75" s="4">
        <f>SUM(D75:N75)</f>
        <v>2335</v>
      </c>
      <c r="D75" s="4">
        <f>D73*D74</f>
        <v>250</v>
      </c>
      <c r="E75" s="4">
        <f aca="true" t="shared" si="13" ref="E75:N75">E73*E74</f>
        <v>240</v>
      </c>
      <c r="F75" s="4">
        <f t="shared" si="13"/>
        <v>210</v>
      </c>
      <c r="G75" s="4">
        <f t="shared" si="13"/>
        <v>210</v>
      </c>
      <c r="H75" s="4">
        <f t="shared" si="13"/>
        <v>160</v>
      </c>
      <c r="I75" s="4">
        <f t="shared" si="13"/>
        <v>160</v>
      </c>
      <c r="J75" s="4">
        <f t="shared" si="13"/>
        <v>85</v>
      </c>
      <c r="K75" s="4">
        <f t="shared" si="13"/>
        <v>85</v>
      </c>
      <c r="L75" s="4">
        <f t="shared" si="13"/>
        <v>225</v>
      </c>
      <c r="M75" s="4">
        <f t="shared" si="13"/>
        <v>325</v>
      </c>
      <c r="N75" s="4">
        <f t="shared" si="13"/>
        <v>385</v>
      </c>
      <c r="O75" s="4"/>
      <c r="P75" s="4"/>
    </row>
    <row r="76" spans="1:16" ht="12.75">
      <c r="A76" s="15"/>
      <c r="B76" s="13"/>
      <c r="C76" s="4" t="str">
        <f>Параметры!B18</f>
        <v>Разв. лежа</v>
      </c>
      <c r="D76" s="4">
        <v>10</v>
      </c>
      <c r="E76" s="4">
        <v>10</v>
      </c>
      <c r="F76" s="4">
        <v>10</v>
      </c>
      <c r="G76" s="4">
        <v>10</v>
      </c>
      <c r="H76" s="4">
        <v>10</v>
      </c>
      <c r="I76" s="4"/>
      <c r="J76" s="4"/>
      <c r="K76" s="4"/>
      <c r="L76" s="4"/>
      <c r="M76" s="4"/>
      <c r="N76" s="4"/>
      <c r="O76" s="4"/>
      <c r="P76" s="4"/>
    </row>
    <row r="77" spans="1:16" ht="12.75">
      <c r="A77" s="15"/>
      <c r="B77" s="13"/>
      <c r="C77" s="7" t="str">
        <f>Параметры!B4</f>
        <v>Приседания</v>
      </c>
      <c r="D77" s="4" t="s">
        <v>98</v>
      </c>
      <c r="E77" s="4"/>
      <c r="F77" s="4"/>
      <c r="G77" s="4"/>
      <c r="H77" s="4"/>
      <c r="I77" s="4"/>
      <c r="J77" s="4"/>
      <c r="K77" s="4"/>
      <c r="L77" s="4"/>
      <c r="M77" s="8"/>
      <c r="N77" s="4"/>
      <c r="O77" s="4"/>
      <c r="P77" s="4"/>
    </row>
    <row r="78" spans="1:16" ht="12.75">
      <c r="A78" s="15"/>
      <c r="B78" s="13"/>
      <c r="C78" s="4">
        <f>C80/C79</f>
        <v>64.23076923076923</v>
      </c>
      <c r="D78" s="7">
        <f>ROUND(Параметры!C4*0.5/Параметры!C8,0)*Параметры!C8</f>
        <v>50</v>
      </c>
      <c r="E78" s="7">
        <f>ROUND(Параметры!C4*0.6/Параметры!C8,0)*Параметры!C8</f>
        <v>60</v>
      </c>
      <c r="F78" s="7">
        <f>ROUND(Параметры!C4*0.7/Параметры!C8,0)*Параметры!C8</f>
        <v>70</v>
      </c>
      <c r="G78" s="7">
        <f>ROUND(Параметры!C4*0.7/Параметры!C8,0)*Параметры!C8</f>
        <v>70</v>
      </c>
      <c r="H78" s="7">
        <f>ROUND(Параметры!C4*0.7/Параметры!C8,0)*Параметры!C8</f>
        <v>70</v>
      </c>
      <c r="I78" s="7">
        <f>ROUND(Параметры!C4*0.7/Параметры!C8,0)*Параметры!C8</f>
        <v>70</v>
      </c>
      <c r="J78" s="4"/>
      <c r="K78" s="4"/>
      <c r="L78" s="4"/>
      <c r="M78" s="8"/>
      <c r="N78" s="4"/>
      <c r="O78" s="4"/>
      <c r="P78" s="4"/>
    </row>
    <row r="79" spans="1:16" ht="12.75">
      <c r="A79" s="15"/>
      <c r="B79" s="13"/>
      <c r="C79" s="4">
        <f>SUM(D79:I79)</f>
        <v>26</v>
      </c>
      <c r="D79" s="7">
        <v>5</v>
      </c>
      <c r="E79" s="7">
        <v>5</v>
      </c>
      <c r="F79" s="7">
        <v>4</v>
      </c>
      <c r="G79" s="7">
        <v>4</v>
      </c>
      <c r="H79" s="7">
        <v>4</v>
      </c>
      <c r="I79" s="7">
        <v>4</v>
      </c>
      <c r="J79" s="4"/>
      <c r="K79" s="4"/>
      <c r="L79" s="4"/>
      <c r="M79" s="8"/>
      <c r="N79" s="4"/>
      <c r="O79" s="4"/>
      <c r="P79" s="4"/>
    </row>
    <row r="80" spans="1:16" ht="12.75">
      <c r="A80" s="15"/>
      <c r="B80" s="13"/>
      <c r="C80" s="4">
        <f>SUM(D80:I80)</f>
        <v>1670</v>
      </c>
      <c r="D80" s="4">
        <f aca="true" t="shared" si="14" ref="D80:I80">D78*D79</f>
        <v>250</v>
      </c>
      <c r="E80" s="4">
        <f t="shared" si="14"/>
        <v>300</v>
      </c>
      <c r="F80" s="4">
        <f t="shared" si="14"/>
        <v>280</v>
      </c>
      <c r="G80" s="4">
        <f t="shared" si="14"/>
        <v>280</v>
      </c>
      <c r="H80" s="4">
        <f t="shared" si="14"/>
        <v>280</v>
      </c>
      <c r="I80" s="4">
        <f t="shared" si="14"/>
        <v>280</v>
      </c>
      <c r="J80" s="4"/>
      <c r="K80" s="4"/>
      <c r="L80" s="4"/>
      <c r="M80" s="8"/>
      <c r="N80" s="4"/>
      <c r="O80" s="4"/>
      <c r="P80" s="4"/>
    </row>
    <row r="81" spans="1:16" ht="12.75">
      <c r="A81" s="15"/>
      <c r="B81" s="13"/>
      <c r="C81" s="4" t="str">
        <f>Параметры!B28</f>
        <v>Гиперэкс.</v>
      </c>
      <c r="D81" s="4">
        <v>8</v>
      </c>
      <c r="E81" s="4">
        <v>8</v>
      </c>
      <c r="F81" s="4">
        <v>8</v>
      </c>
      <c r="G81" s="4">
        <v>8</v>
      </c>
      <c r="H81" s="4">
        <v>8</v>
      </c>
      <c r="I81" s="4"/>
      <c r="J81" s="4"/>
      <c r="K81" s="4"/>
      <c r="L81" s="4"/>
      <c r="M81" s="8"/>
      <c r="N81" s="4"/>
      <c r="O81" s="4"/>
      <c r="P81" s="4"/>
    </row>
    <row r="82" spans="1:16" ht="13.5" thickBot="1">
      <c r="A82" s="15"/>
      <c r="B82" s="14"/>
      <c r="C82" s="4" t="str">
        <f>Параметры!B21</f>
        <v>Отж. на брусьях</v>
      </c>
      <c r="D82" s="4">
        <v>5</v>
      </c>
      <c r="E82" s="4">
        <v>5</v>
      </c>
      <c r="F82" s="4">
        <v>5</v>
      </c>
      <c r="G82" s="4">
        <v>5</v>
      </c>
      <c r="H82" s="4">
        <v>5</v>
      </c>
      <c r="I82" s="4"/>
      <c r="J82" s="4"/>
      <c r="K82" s="4"/>
      <c r="L82" s="4"/>
      <c r="M82" s="8"/>
      <c r="N82" s="4"/>
      <c r="O82" s="4"/>
      <c r="P82" s="4"/>
    </row>
    <row r="83" spans="1:16" ht="12.75" customHeight="1">
      <c r="A83" s="15" t="s">
        <v>15</v>
      </c>
      <c r="B83" s="12" t="s">
        <v>16</v>
      </c>
      <c r="C83" s="7" t="str">
        <f>Параметры!B4</f>
        <v>Приседания</v>
      </c>
      <c r="D83" s="4" t="s">
        <v>99</v>
      </c>
      <c r="E83" s="4"/>
      <c r="F83" s="4"/>
      <c r="G83" s="4"/>
      <c r="H83" s="4"/>
      <c r="I83" s="4"/>
      <c r="J83" s="4"/>
      <c r="K83" s="4"/>
      <c r="L83" s="4"/>
      <c r="M83" s="8"/>
      <c r="N83" s="4"/>
      <c r="O83" s="4"/>
      <c r="P83" s="4"/>
    </row>
    <row r="84" spans="1:16" ht="12.75">
      <c r="A84" s="15"/>
      <c r="B84" s="13"/>
      <c r="C84" s="4">
        <f>C86/C85</f>
        <v>73.4</v>
      </c>
      <c r="D84" s="7">
        <f>ROUND(Параметры!C4*0.55/Параметры!C8,0)*Параметры!C8</f>
        <v>55</v>
      </c>
      <c r="E84" s="7">
        <f>ROUND(Параметры!C4*0.65/Параметры!C8,0)*Параметры!C8</f>
        <v>65</v>
      </c>
      <c r="F84" s="7">
        <f>ROUND(Параметры!C4*0.75/Параметры!C8,0)*Параметры!C8</f>
        <v>75</v>
      </c>
      <c r="G84" s="7">
        <f>ROUND(Параметры!C4*0.75/Параметры!C8,0)*Параметры!C8</f>
        <v>75</v>
      </c>
      <c r="H84" s="7">
        <f>ROUND(Параметры!C4*0.85/Параметры!C8,0)*Параметры!C8</f>
        <v>85</v>
      </c>
      <c r="I84" s="7">
        <f>ROUND(Параметры!C4*0.85/Параметры!C8,0)*Параметры!C8</f>
        <v>85</v>
      </c>
      <c r="J84" s="7">
        <f>ROUND(Параметры!C4*0.85/Параметры!C8,0)*Параметры!C8</f>
        <v>85</v>
      </c>
      <c r="K84" s="7">
        <f>ROUND(Параметры!C4*0.85/Параметры!C8,0)*Параметры!C8</f>
        <v>85</v>
      </c>
      <c r="L84" s="7">
        <f>ROUND(Параметры!C4*0.85/Параметры!C8,0)*Параметры!C8</f>
        <v>85</v>
      </c>
      <c r="M84" s="8"/>
      <c r="N84" s="4"/>
      <c r="O84" s="4"/>
      <c r="P84" s="4"/>
    </row>
    <row r="85" spans="1:16" ht="12.75">
      <c r="A85" s="15"/>
      <c r="B85" s="13"/>
      <c r="C85" s="4">
        <f>SUM(D85:L85)</f>
        <v>25</v>
      </c>
      <c r="D85" s="7">
        <v>5</v>
      </c>
      <c r="E85" s="7">
        <v>4</v>
      </c>
      <c r="F85" s="7">
        <v>3</v>
      </c>
      <c r="G85" s="7">
        <v>3</v>
      </c>
      <c r="H85" s="7">
        <v>2</v>
      </c>
      <c r="I85" s="7">
        <v>2</v>
      </c>
      <c r="J85" s="7">
        <v>2</v>
      </c>
      <c r="K85" s="7">
        <v>2</v>
      </c>
      <c r="L85" s="7">
        <v>2</v>
      </c>
      <c r="M85" s="8"/>
      <c r="N85" s="4"/>
      <c r="O85" s="4"/>
      <c r="P85" s="4"/>
    </row>
    <row r="86" spans="1:16" ht="12.75">
      <c r="A86" s="15"/>
      <c r="B86" s="13"/>
      <c r="C86" s="4">
        <f>SUM(D86:L86)</f>
        <v>1835</v>
      </c>
      <c r="D86" s="4">
        <f>D84*D85</f>
        <v>275</v>
      </c>
      <c r="E86" s="4">
        <f aca="true" t="shared" si="15" ref="E86:L86">E84*E85</f>
        <v>260</v>
      </c>
      <c r="F86" s="4">
        <f t="shared" si="15"/>
        <v>225</v>
      </c>
      <c r="G86" s="4">
        <f t="shared" si="15"/>
        <v>225</v>
      </c>
      <c r="H86" s="4">
        <f t="shared" si="15"/>
        <v>170</v>
      </c>
      <c r="I86" s="4">
        <f t="shared" si="15"/>
        <v>170</v>
      </c>
      <c r="J86" s="4">
        <f t="shared" si="15"/>
        <v>170</v>
      </c>
      <c r="K86" s="4">
        <f t="shared" si="15"/>
        <v>170</v>
      </c>
      <c r="L86" s="4">
        <f t="shared" si="15"/>
        <v>170</v>
      </c>
      <c r="M86" s="8"/>
      <c r="N86" s="4"/>
      <c r="O86" s="4"/>
      <c r="P86" s="4"/>
    </row>
    <row r="87" spans="1:16" ht="12.75">
      <c r="A87" s="15"/>
      <c r="B87" s="13"/>
      <c r="C87" s="7" t="str">
        <f>Параметры!B5</f>
        <v>Жим лежа</v>
      </c>
      <c r="D87" s="4" t="s">
        <v>90</v>
      </c>
      <c r="E87" s="4"/>
      <c r="F87" s="4"/>
      <c r="G87" s="4"/>
      <c r="H87" s="4"/>
      <c r="I87" s="4"/>
      <c r="J87" s="4"/>
      <c r="K87" s="4"/>
      <c r="L87" s="4"/>
      <c r="M87" s="8"/>
      <c r="N87" s="4"/>
      <c r="O87" s="4"/>
      <c r="P87" s="4"/>
    </row>
    <row r="88" spans="1:16" ht="12.75">
      <c r="A88" s="15"/>
      <c r="B88" s="13"/>
      <c r="C88" s="4">
        <f>C90/C89</f>
        <v>71.21212121212122</v>
      </c>
      <c r="D88" s="7">
        <f>ROUND(Параметры!C5*0.5/Параметры!C8,0)*Параметры!C8</f>
        <v>50</v>
      </c>
      <c r="E88" s="7">
        <f>ROUND(Параметры!C5*0.6/Параметры!C8,0)*Параметры!C8</f>
        <v>60</v>
      </c>
      <c r="F88" s="7">
        <f>ROUND(Параметры!C5*0.7/Параметры!C8,0)*Параметры!C8</f>
        <v>70</v>
      </c>
      <c r="G88" s="7">
        <f>ROUND(Параметры!C5*0.7/Параметры!C8,0)*Параметры!C8</f>
        <v>70</v>
      </c>
      <c r="H88" s="7">
        <f>ROUND(Параметры!C5*0.8/Параметры!C8,0)*Параметры!C8</f>
        <v>80</v>
      </c>
      <c r="I88" s="7">
        <f>ROUND(Параметры!C5*0.8/Параметры!C8,0)*Параметры!C8</f>
        <v>80</v>
      </c>
      <c r="J88" s="7">
        <f>ROUND(Параметры!C5*0.8/Параметры!C8,0)*Параметры!C8</f>
        <v>80</v>
      </c>
      <c r="K88" s="7">
        <f>ROUND(Параметры!C5*0.8/Параметры!C8,0)*Параметры!C8</f>
        <v>80</v>
      </c>
      <c r="L88" s="7">
        <f>ROUND(Параметры!C5*0.8/Параметры!C8,0)*Параметры!C8</f>
        <v>80</v>
      </c>
      <c r="M88" s="9">
        <f>ROUND(Параметры!C5*0.8/Параметры!C8,0)*Параметры!C8</f>
        <v>80</v>
      </c>
      <c r="N88" s="4"/>
      <c r="O88" s="4"/>
      <c r="P88" s="4"/>
    </row>
    <row r="89" spans="1:16" ht="12.75">
      <c r="A89" s="15"/>
      <c r="B89" s="13"/>
      <c r="C89" s="4">
        <f>SUM(D89:M89)</f>
        <v>33</v>
      </c>
      <c r="D89" s="7">
        <v>5</v>
      </c>
      <c r="E89" s="7">
        <v>4</v>
      </c>
      <c r="F89" s="7">
        <v>3</v>
      </c>
      <c r="G89" s="7">
        <v>3</v>
      </c>
      <c r="H89" s="7">
        <v>3</v>
      </c>
      <c r="I89" s="7">
        <v>3</v>
      </c>
      <c r="J89" s="7">
        <v>3</v>
      </c>
      <c r="K89" s="7">
        <v>3</v>
      </c>
      <c r="L89" s="7">
        <v>3</v>
      </c>
      <c r="M89" s="9">
        <v>3</v>
      </c>
      <c r="N89" s="4"/>
      <c r="O89" s="4"/>
      <c r="P89" s="4"/>
    </row>
    <row r="90" spans="1:16" ht="12.75">
      <c r="A90" s="15"/>
      <c r="B90" s="13"/>
      <c r="C90" s="4">
        <f>SUM(D90:M90)</f>
        <v>2350</v>
      </c>
      <c r="D90" s="4">
        <f>D88*D89</f>
        <v>250</v>
      </c>
      <c r="E90" s="4">
        <f aca="true" t="shared" si="16" ref="E90:M90">E88*E89</f>
        <v>240</v>
      </c>
      <c r="F90" s="4">
        <f t="shared" si="16"/>
        <v>210</v>
      </c>
      <c r="G90" s="4">
        <f t="shared" si="16"/>
        <v>210</v>
      </c>
      <c r="H90" s="4">
        <f t="shared" si="16"/>
        <v>240</v>
      </c>
      <c r="I90" s="4">
        <f t="shared" si="16"/>
        <v>240</v>
      </c>
      <c r="J90" s="4">
        <f t="shared" si="16"/>
        <v>240</v>
      </c>
      <c r="K90" s="4">
        <f t="shared" si="16"/>
        <v>240</v>
      </c>
      <c r="L90" s="4">
        <f t="shared" si="16"/>
        <v>240</v>
      </c>
      <c r="M90" s="4">
        <f t="shared" si="16"/>
        <v>240</v>
      </c>
      <c r="N90" s="4"/>
      <c r="O90" s="4"/>
      <c r="P90" s="4"/>
    </row>
    <row r="91" spans="1:16" ht="12.75">
      <c r="A91" s="15"/>
      <c r="B91" s="13"/>
      <c r="C91" s="4" t="str">
        <f>Параметры!B18</f>
        <v>Разв. лежа</v>
      </c>
      <c r="D91" s="4">
        <v>10</v>
      </c>
      <c r="E91" s="4">
        <v>10</v>
      </c>
      <c r="F91" s="4">
        <v>10</v>
      </c>
      <c r="G91" s="4">
        <v>10</v>
      </c>
      <c r="H91" s="4">
        <v>10</v>
      </c>
      <c r="I91" s="4"/>
      <c r="J91" s="4"/>
      <c r="K91" s="4"/>
      <c r="L91" s="4"/>
      <c r="M91" s="4"/>
      <c r="N91" s="4"/>
      <c r="O91" s="4"/>
      <c r="P91" s="4"/>
    </row>
    <row r="92" spans="1:16" ht="12.75">
      <c r="A92" s="15"/>
      <c r="B92" s="13"/>
      <c r="C92" s="4" t="str">
        <f>Параметры!B29</f>
        <v>ОПшпл</v>
      </c>
      <c r="D92" s="4">
        <v>10</v>
      </c>
      <c r="E92" s="4">
        <v>10</v>
      </c>
      <c r="F92" s="4">
        <v>10</v>
      </c>
      <c r="G92" s="4">
        <v>10</v>
      </c>
      <c r="H92" s="4">
        <v>10</v>
      </c>
      <c r="I92" s="4"/>
      <c r="J92" s="4"/>
      <c r="K92" s="4"/>
      <c r="L92" s="4"/>
      <c r="M92" s="4"/>
      <c r="N92" s="4"/>
      <c r="O92" s="4"/>
      <c r="P92" s="4"/>
    </row>
    <row r="93" spans="1:16" ht="12.75">
      <c r="A93" s="15"/>
      <c r="B93" s="13"/>
      <c r="C93" s="4" t="str">
        <f>Параметры!B30</f>
        <v>Присед. в глуб.</v>
      </c>
      <c r="D93" s="4">
        <v>5</v>
      </c>
      <c r="E93" s="4">
        <v>5</v>
      </c>
      <c r="F93" s="4">
        <v>5</v>
      </c>
      <c r="G93" s="4">
        <v>5</v>
      </c>
      <c r="H93" s="4">
        <v>5</v>
      </c>
      <c r="I93" s="4"/>
      <c r="J93" s="4"/>
      <c r="K93" s="4"/>
      <c r="L93" s="4"/>
      <c r="M93" s="4"/>
      <c r="N93" s="4"/>
      <c r="O93" s="4"/>
      <c r="P93" s="4"/>
    </row>
    <row r="94" spans="1:16" ht="13.5" thickBot="1">
      <c r="A94" s="15"/>
      <c r="B94" s="14"/>
      <c r="C94" s="4" t="str">
        <f>Параметры!B19</f>
        <v>Накл. стоя</v>
      </c>
      <c r="D94" s="4">
        <v>5</v>
      </c>
      <c r="E94" s="4">
        <v>5</v>
      </c>
      <c r="F94" s="4">
        <v>5</v>
      </c>
      <c r="G94" s="4">
        <v>5</v>
      </c>
      <c r="H94" s="4">
        <v>5</v>
      </c>
      <c r="I94" s="4"/>
      <c r="J94" s="4"/>
      <c r="K94" s="4"/>
      <c r="L94" s="4"/>
      <c r="M94" s="4"/>
      <c r="N94" s="4"/>
      <c r="O94" s="4"/>
      <c r="P94" s="4"/>
    </row>
    <row r="95" spans="1:16" ht="12.75" customHeight="1">
      <c r="A95" s="15"/>
      <c r="B95" s="12" t="s">
        <v>17</v>
      </c>
      <c r="C95" s="7" t="str">
        <f>Параметры!B14</f>
        <v>Тяга на подставке</v>
      </c>
      <c r="D95" s="4" t="s">
        <v>100</v>
      </c>
      <c r="E95" s="4"/>
      <c r="F95" s="4"/>
      <c r="G95" s="4"/>
      <c r="H95" s="4"/>
      <c r="I95" s="4"/>
      <c r="J95" s="4"/>
      <c r="K95" s="4"/>
      <c r="L95" s="4"/>
      <c r="M95" s="8"/>
      <c r="N95" s="4"/>
      <c r="O95" s="4"/>
      <c r="P95" s="4"/>
    </row>
    <row r="96" spans="1:16" ht="12.75">
      <c r="A96" s="15"/>
      <c r="B96" s="13"/>
      <c r="C96" s="4">
        <f>C98/C97</f>
        <v>59</v>
      </c>
      <c r="D96" s="7">
        <f>ROUND(Параметры!C6*0.5/Параметры!C8,0)*Параметры!C8</f>
        <v>50</v>
      </c>
      <c r="E96" s="7">
        <f>ROUND(Параметры!C6*0.5/Параметры!C8,0)*Параметры!C8</f>
        <v>50</v>
      </c>
      <c r="F96" s="7">
        <f>ROUND(Параметры!C6*0.6/Параметры!C8,0)*Параметры!C8</f>
        <v>60</v>
      </c>
      <c r="G96" s="7">
        <f>ROUND(Параметры!C6*0.6/Параметры!C8,0)*Параметры!C8</f>
        <v>60</v>
      </c>
      <c r="H96" s="7">
        <f>ROUND(Параметры!C6*0.65/Параметры!C8,0)*Параметры!C8</f>
        <v>65</v>
      </c>
      <c r="I96" s="7">
        <f>ROUND(Параметры!C6*0.65/Параметры!C8,0)*Параметры!C8</f>
        <v>65</v>
      </c>
      <c r="J96" s="7">
        <f>ROUND(Параметры!C6*0.65/Параметры!C8,0)*Параметры!C8</f>
        <v>65</v>
      </c>
      <c r="K96" s="7">
        <f>ROUND(Параметры!C6*0.65/Параметры!C8,0)*Параметры!C8</f>
        <v>65</v>
      </c>
      <c r="L96" s="4"/>
      <c r="M96" s="8"/>
      <c r="N96" s="4"/>
      <c r="O96" s="4"/>
      <c r="P96" s="4"/>
    </row>
    <row r="97" spans="1:16" ht="12.75">
      <c r="A97" s="15"/>
      <c r="B97" s="13"/>
      <c r="C97" s="4">
        <f>SUM(D97:K97)</f>
        <v>20</v>
      </c>
      <c r="D97" s="7">
        <v>3</v>
      </c>
      <c r="E97" s="7">
        <v>3</v>
      </c>
      <c r="F97" s="7">
        <v>3</v>
      </c>
      <c r="G97" s="7">
        <v>3</v>
      </c>
      <c r="H97" s="7">
        <v>2</v>
      </c>
      <c r="I97" s="7">
        <v>2</v>
      </c>
      <c r="J97" s="7">
        <v>2</v>
      </c>
      <c r="K97" s="7">
        <v>2</v>
      </c>
      <c r="L97" s="4"/>
      <c r="M97" s="8"/>
      <c r="N97" s="4"/>
      <c r="O97" s="4"/>
      <c r="P97" s="4"/>
    </row>
    <row r="98" spans="1:16" ht="12.75">
      <c r="A98" s="15"/>
      <c r="B98" s="13"/>
      <c r="C98" s="4">
        <f>SUM(D98:K98)</f>
        <v>1180</v>
      </c>
      <c r="D98" s="4">
        <f>D96*D97</f>
        <v>150</v>
      </c>
      <c r="E98" s="4">
        <f aca="true" t="shared" si="17" ref="E98:K98">E96*E97</f>
        <v>150</v>
      </c>
      <c r="F98" s="4">
        <f t="shared" si="17"/>
        <v>180</v>
      </c>
      <c r="G98" s="4">
        <f t="shared" si="17"/>
        <v>180</v>
      </c>
      <c r="H98" s="4">
        <f t="shared" si="17"/>
        <v>130</v>
      </c>
      <c r="I98" s="4">
        <f t="shared" si="17"/>
        <v>130</v>
      </c>
      <c r="J98" s="4">
        <f t="shared" si="17"/>
        <v>130</v>
      </c>
      <c r="K98" s="4">
        <f t="shared" si="17"/>
        <v>130</v>
      </c>
      <c r="L98" s="4"/>
      <c r="M98" s="8"/>
      <c r="N98" s="4"/>
      <c r="O98" s="4"/>
      <c r="P98" s="4"/>
    </row>
    <row r="99" spans="1:16" ht="12.75">
      <c r="A99" s="15"/>
      <c r="B99" s="13"/>
      <c r="C99" s="7" t="str">
        <f>Параметры!B5</f>
        <v>Жим лежа</v>
      </c>
      <c r="D99" s="4" t="s">
        <v>101</v>
      </c>
      <c r="E99" s="4"/>
      <c r="F99" s="4"/>
      <c r="G99" s="4"/>
      <c r="H99" s="4"/>
      <c r="I99" s="4"/>
      <c r="J99" s="4"/>
      <c r="K99" s="4"/>
      <c r="L99" s="4"/>
      <c r="M99" s="8"/>
      <c r="N99" s="4"/>
      <c r="O99" s="4"/>
      <c r="P99" s="4"/>
    </row>
    <row r="100" spans="1:16" ht="12.75">
      <c r="A100" s="15"/>
      <c r="B100" s="13"/>
      <c r="C100" s="4">
        <f>C102/C101</f>
        <v>71.29032258064517</v>
      </c>
      <c r="D100" s="7">
        <f>ROUND(Параметры!C5*0.5/Параметры!C8,0)*Параметры!C8</f>
        <v>50</v>
      </c>
      <c r="E100" s="7">
        <f>ROUND(Параметры!C5*0.6/Параметры!C8,0)*Параметры!C8</f>
        <v>60</v>
      </c>
      <c r="F100" s="7">
        <f>ROUND(Параметры!C5*0.7/Параметры!C8,0)*Параметры!C8</f>
        <v>70</v>
      </c>
      <c r="G100" s="7">
        <f>ROUND(Параметры!C5*0.7/Параметры!C8,0)*Параметры!C8</f>
        <v>70</v>
      </c>
      <c r="H100" s="7">
        <f>ROUND(Параметры!C5*0.8/Параметры!C8,0)*Параметры!C8</f>
        <v>80</v>
      </c>
      <c r="I100" s="7">
        <f>ROUND(Параметры!C5*0.8/Параметры!C8,0)*Параметры!C8</f>
        <v>80</v>
      </c>
      <c r="J100" s="7">
        <f>ROUND(Параметры!C5*0.85/Параметры!C8,0)*Параметры!C8</f>
        <v>85</v>
      </c>
      <c r="K100" s="7">
        <f>ROUND(Параметры!C5*0.85/Параметры!C8,0)*Параметры!C8</f>
        <v>85</v>
      </c>
      <c r="L100" s="7">
        <f>ROUND(Параметры!C5*0.8/Параметры!C8,0)*Параметры!C8</f>
        <v>80</v>
      </c>
      <c r="M100" s="9">
        <f>ROUND(Параметры!C5*0.8/Параметры!C8,0)*Параметры!C8</f>
        <v>80</v>
      </c>
      <c r="N100" s="4"/>
      <c r="O100" s="4"/>
      <c r="P100" s="4"/>
    </row>
    <row r="101" spans="1:16" ht="12.75">
      <c r="A101" s="15"/>
      <c r="B101" s="13"/>
      <c r="C101" s="4">
        <f>SUM(D101:M101)</f>
        <v>31</v>
      </c>
      <c r="D101" s="7">
        <v>5</v>
      </c>
      <c r="E101" s="7">
        <v>4</v>
      </c>
      <c r="F101" s="7">
        <v>3</v>
      </c>
      <c r="G101" s="7">
        <v>3</v>
      </c>
      <c r="H101" s="7">
        <v>3</v>
      </c>
      <c r="I101" s="7">
        <v>3</v>
      </c>
      <c r="J101" s="7">
        <v>2</v>
      </c>
      <c r="K101" s="7">
        <v>2</v>
      </c>
      <c r="L101" s="7">
        <v>3</v>
      </c>
      <c r="M101" s="9">
        <v>3</v>
      </c>
      <c r="N101" s="4"/>
      <c r="O101" s="4"/>
      <c r="P101" s="4"/>
    </row>
    <row r="102" spans="1:16" ht="12.75">
      <c r="A102" s="15"/>
      <c r="B102" s="13"/>
      <c r="C102" s="4">
        <f>SUM(D102:M102)</f>
        <v>2210</v>
      </c>
      <c r="D102" s="4">
        <f>D100*D101</f>
        <v>250</v>
      </c>
      <c r="E102" s="4">
        <f aca="true" t="shared" si="18" ref="E102:M102">E100*E101</f>
        <v>240</v>
      </c>
      <c r="F102" s="4">
        <f t="shared" si="18"/>
        <v>210</v>
      </c>
      <c r="G102" s="4">
        <f t="shared" si="18"/>
        <v>210</v>
      </c>
      <c r="H102" s="4">
        <f t="shared" si="18"/>
        <v>240</v>
      </c>
      <c r="I102" s="4">
        <f t="shared" si="18"/>
        <v>240</v>
      </c>
      <c r="J102" s="4">
        <f t="shared" si="18"/>
        <v>170</v>
      </c>
      <c r="K102" s="4">
        <f t="shared" si="18"/>
        <v>170</v>
      </c>
      <c r="L102" s="4">
        <f t="shared" si="18"/>
        <v>240</v>
      </c>
      <c r="M102" s="4">
        <f t="shared" si="18"/>
        <v>240</v>
      </c>
      <c r="N102" s="4"/>
      <c r="O102" s="4"/>
      <c r="P102" s="4"/>
    </row>
    <row r="103" spans="1:16" ht="12.75">
      <c r="A103" s="15"/>
      <c r="B103" s="13"/>
      <c r="C103" s="4" t="str">
        <f>Параметры!B18</f>
        <v>Разв. лежа</v>
      </c>
      <c r="D103" s="4">
        <v>10</v>
      </c>
      <c r="E103" s="4">
        <v>10</v>
      </c>
      <c r="F103" s="4">
        <v>10</v>
      </c>
      <c r="G103" s="4">
        <v>10</v>
      </c>
      <c r="H103" s="4">
        <v>10</v>
      </c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15"/>
      <c r="B104" s="13"/>
      <c r="C104" s="7" t="str">
        <f>Параметры!B11</f>
        <v>Тяга с плинтов</v>
      </c>
      <c r="D104" s="4" t="s">
        <v>102</v>
      </c>
      <c r="E104" s="4"/>
      <c r="F104" s="4"/>
      <c r="G104" s="4"/>
      <c r="H104" s="4"/>
      <c r="I104" s="4"/>
      <c r="J104" s="4"/>
      <c r="K104" s="4"/>
      <c r="L104" s="4"/>
      <c r="M104" s="8"/>
      <c r="N104" s="4"/>
      <c r="O104" s="4"/>
      <c r="P104" s="4"/>
    </row>
    <row r="105" spans="1:16" ht="12.75">
      <c r="A105" s="15"/>
      <c r="B105" s="13"/>
      <c r="C105" s="4">
        <f>C107/C106</f>
        <v>77</v>
      </c>
      <c r="D105" s="7">
        <f>ROUND(Параметры!C6*0.6/Параметры!C8,0)*Параметры!C8</f>
        <v>60</v>
      </c>
      <c r="E105" s="7">
        <f>ROUND(Параметры!C6*0.7/Параметры!C8,0)*Параметры!C8</f>
        <v>70</v>
      </c>
      <c r="F105" s="7">
        <f>ROUND(Параметры!C6*0.8/Параметры!C8,0)*Параметры!C8</f>
        <v>80</v>
      </c>
      <c r="G105" s="7">
        <f>ROUND(Параметры!C6*0.8/Параметры!C8,0)*Параметры!C8</f>
        <v>80</v>
      </c>
      <c r="H105" s="7">
        <f>ROUND(Параметры!C6*0.9/Параметры!C8,0)*Параметры!C8</f>
        <v>90</v>
      </c>
      <c r="I105" s="7">
        <f>ROUND(Параметры!C6*0.9/Параметры!C8,0)*Параметры!C8</f>
        <v>90</v>
      </c>
      <c r="J105" s="7">
        <f>ROUND(Параметры!C6*0.9/Параметры!C8,0)*Параметры!C8</f>
        <v>90</v>
      </c>
      <c r="K105" s="4"/>
      <c r="L105" s="4"/>
      <c r="M105" s="8"/>
      <c r="N105" s="4"/>
      <c r="O105" s="4"/>
      <c r="P105" s="4"/>
    </row>
    <row r="106" spans="1:16" ht="12.75">
      <c r="A106" s="15"/>
      <c r="B106" s="13"/>
      <c r="C106" s="4">
        <f>SUM(D106:J106)</f>
        <v>20</v>
      </c>
      <c r="D106" s="7">
        <v>4</v>
      </c>
      <c r="E106" s="7">
        <v>4</v>
      </c>
      <c r="F106" s="7">
        <v>3</v>
      </c>
      <c r="G106" s="7">
        <v>3</v>
      </c>
      <c r="H106" s="7">
        <v>2</v>
      </c>
      <c r="I106" s="7">
        <v>2</v>
      </c>
      <c r="J106" s="7">
        <v>2</v>
      </c>
      <c r="K106" s="4"/>
      <c r="L106" s="4"/>
      <c r="M106" s="8"/>
      <c r="N106" s="4"/>
      <c r="O106" s="4"/>
      <c r="P106" s="4"/>
    </row>
    <row r="107" spans="1:16" ht="12.75">
      <c r="A107" s="15"/>
      <c r="B107" s="13"/>
      <c r="C107" s="4">
        <f>SUM(D107:J107)</f>
        <v>1540</v>
      </c>
      <c r="D107" s="4">
        <f>D105*D106</f>
        <v>240</v>
      </c>
      <c r="E107" s="4">
        <f aca="true" t="shared" si="19" ref="E107:J107">E105*E106</f>
        <v>280</v>
      </c>
      <c r="F107" s="4">
        <f t="shared" si="19"/>
        <v>240</v>
      </c>
      <c r="G107" s="4">
        <f t="shared" si="19"/>
        <v>240</v>
      </c>
      <c r="H107" s="4">
        <f t="shared" si="19"/>
        <v>180</v>
      </c>
      <c r="I107" s="4">
        <f t="shared" si="19"/>
        <v>180</v>
      </c>
      <c r="J107" s="4">
        <f t="shared" si="19"/>
        <v>180</v>
      </c>
      <c r="K107" s="4"/>
      <c r="L107" s="4"/>
      <c r="M107" s="8"/>
      <c r="N107" s="4"/>
      <c r="O107" s="4"/>
      <c r="P107" s="4"/>
    </row>
    <row r="108" spans="1:16" ht="12.75">
      <c r="A108" s="15"/>
      <c r="B108" s="13"/>
      <c r="C108" s="4" t="str">
        <f>Параметры!B22</f>
        <v>Ножн. на спине</v>
      </c>
      <c r="D108" s="4">
        <v>5</v>
      </c>
      <c r="E108" s="4">
        <v>5</v>
      </c>
      <c r="F108" s="4">
        <v>5</v>
      </c>
      <c r="G108" s="4">
        <v>5</v>
      </c>
      <c r="H108" s="4">
        <v>5</v>
      </c>
      <c r="I108" s="4">
        <v>5</v>
      </c>
      <c r="J108" s="4"/>
      <c r="K108" s="4"/>
      <c r="L108" s="4"/>
      <c r="M108" s="8"/>
      <c r="N108" s="4"/>
      <c r="O108" s="4"/>
      <c r="P108" s="4"/>
    </row>
    <row r="109" spans="1:16" ht="13.5" thickBot="1">
      <c r="A109" s="15"/>
      <c r="B109" s="14"/>
      <c r="C109" s="4" t="str">
        <f>Параметры!B23</f>
        <v>Пресс</v>
      </c>
      <c r="D109" s="4">
        <v>10</v>
      </c>
      <c r="E109" s="4">
        <v>10</v>
      </c>
      <c r="F109" s="4">
        <v>10</v>
      </c>
      <c r="G109" s="4">
        <v>10</v>
      </c>
      <c r="H109" s="4"/>
      <c r="I109" s="4"/>
      <c r="J109" s="4"/>
      <c r="K109" s="4"/>
      <c r="L109" s="4"/>
      <c r="M109" s="8"/>
      <c r="N109" s="4"/>
      <c r="O109" s="4"/>
      <c r="P109" s="4"/>
    </row>
    <row r="110" spans="1:16" ht="12.75" customHeight="1">
      <c r="A110" s="15"/>
      <c r="B110" s="12" t="s">
        <v>19</v>
      </c>
      <c r="C110" s="7" t="str">
        <f>Параметры!B4</f>
        <v>Приседания</v>
      </c>
      <c r="D110" s="4" t="s">
        <v>90</v>
      </c>
      <c r="E110" s="4"/>
      <c r="F110" s="4"/>
      <c r="G110" s="4"/>
      <c r="H110" s="4"/>
      <c r="I110" s="4"/>
      <c r="J110" s="4"/>
      <c r="K110" s="4"/>
      <c r="L110" s="4"/>
      <c r="M110" s="8"/>
      <c r="N110" s="4"/>
      <c r="O110" s="4"/>
      <c r="P110" s="4"/>
    </row>
    <row r="111" spans="1:16" ht="12.75">
      <c r="A111" s="15"/>
      <c r="B111" s="13"/>
      <c r="C111" s="4">
        <f>C113/C112</f>
        <v>71.21212121212122</v>
      </c>
      <c r="D111" s="7">
        <f>ROUND(Параметры!C4*0.5/Параметры!C8,0)*Параметры!C8</f>
        <v>50</v>
      </c>
      <c r="E111" s="7">
        <f>ROUND(Параметры!C4*0.6/Параметры!C8,0)*Параметры!C8</f>
        <v>60</v>
      </c>
      <c r="F111" s="7">
        <f>ROUND(Параметры!C4*0.7/Параметры!C8,0)*Параметры!C8</f>
        <v>70</v>
      </c>
      <c r="G111" s="7">
        <f>ROUND(Параметры!C4*0.7/Параметры!C8,0)*Параметры!C8</f>
        <v>70</v>
      </c>
      <c r="H111" s="7">
        <f>ROUND(Параметры!C4*0.8/Параметры!C8,0)*Параметры!C8</f>
        <v>80</v>
      </c>
      <c r="I111" s="7">
        <f>ROUND(Параметры!C4*0.8/Параметры!C8,0)*Параметры!C8</f>
        <v>80</v>
      </c>
      <c r="J111" s="7">
        <f>ROUND(Параметры!C4*0.8/Параметры!C8,0)*Параметры!C8</f>
        <v>80</v>
      </c>
      <c r="K111" s="7">
        <f>ROUND(Параметры!C4*0.8/Параметры!C8,0)*Параметры!C8</f>
        <v>80</v>
      </c>
      <c r="L111" s="7">
        <f>ROUND(Параметры!C4*0.8/Параметры!C8,0)*Параметры!C8</f>
        <v>80</v>
      </c>
      <c r="M111" s="9">
        <f>ROUND(Параметры!C4*0.8/Параметры!C8,0)*Параметры!C8</f>
        <v>80</v>
      </c>
      <c r="N111" s="4"/>
      <c r="O111" s="4"/>
      <c r="P111" s="4"/>
    </row>
    <row r="112" spans="1:16" ht="12.75">
      <c r="A112" s="15"/>
      <c r="B112" s="13"/>
      <c r="C112" s="4">
        <f>SUM(D112:M112)</f>
        <v>33</v>
      </c>
      <c r="D112" s="7">
        <v>5</v>
      </c>
      <c r="E112" s="7">
        <v>4</v>
      </c>
      <c r="F112" s="7">
        <v>3</v>
      </c>
      <c r="G112" s="7">
        <v>3</v>
      </c>
      <c r="H112" s="7">
        <v>3</v>
      </c>
      <c r="I112" s="7">
        <v>3</v>
      </c>
      <c r="J112" s="7">
        <v>3</v>
      </c>
      <c r="K112" s="7">
        <v>3</v>
      </c>
      <c r="L112" s="7">
        <v>3</v>
      </c>
      <c r="M112" s="9">
        <v>3</v>
      </c>
      <c r="N112" s="4"/>
      <c r="O112" s="4"/>
      <c r="P112" s="4"/>
    </row>
    <row r="113" spans="1:16" ht="12.75">
      <c r="A113" s="15"/>
      <c r="B113" s="13"/>
      <c r="C113" s="4">
        <f>SUM(D113:M113)</f>
        <v>2350</v>
      </c>
      <c r="D113" s="4">
        <f>D111*D112</f>
        <v>250</v>
      </c>
      <c r="E113" s="4">
        <f aca="true" t="shared" si="20" ref="E113:M113">E111*E112</f>
        <v>240</v>
      </c>
      <c r="F113" s="4">
        <f t="shared" si="20"/>
        <v>210</v>
      </c>
      <c r="G113" s="4">
        <f t="shared" si="20"/>
        <v>210</v>
      </c>
      <c r="H113" s="4">
        <f t="shared" si="20"/>
        <v>240</v>
      </c>
      <c r="I113" s="4">
        <f t="shared" si="20"/>
        <v>240</v>
      </c>
      <c r="J113" s="4">
        <f t="shared" si="20"/>
        <v>240</v>
      </c>
      <c r="K113" s="4">
        <f t="shared" si="20"/>
        <v>240</v>
      </c>
      <c r="L113" s="4">
        <f t="shared" si="20"/>
        <v>240</v>
      </c>
      <c r="M113" s="4">
        <f t="shared" si="20"/>
        <v>240</v>
      </c>
      <c r="N113" s="4"/>
      <c r="O113" s="4"/>
      <c r="P113" s="4"/>
    </row>
    <row r="114" spans="1:16" ht="12.75">
      <c r="A114" s="15"/>
      <c r="B114" s="13"/>
      <c r="C114" s="7" t="str">
        <f>Параметры!B5</f>
        <v>Жим лежа</v>
      </c>
      <c r="D114" s="4" t="s">
        <v>103</v>
      </c>
      <c r="E114" s="4"/>
      <c r="F114" s="4"/>
      <c r="G114" s="4"/>
      <c r="H114" s="4"/>
      <c r="I114" s="4"/>
      <c r="J114" s="4"/>
      <c r="K114" s="4"/>
      <c r="L114" s="4"/>
      <c r="M114" s="8"/>
      <c r="N114" s="4"/>
      <c r="O114" s="4"/>
      <c r="P114" s="4"/>
    </row>
    <row r="115" spans="1:16" ht="12.75">
      <c r="A115" s="15"/>
      <c r="B115" s="13"/>
      <c r="C115" s="4">
        <f>C117/C116</f>
        <v>71.94444444444444</v>
      </c>
      <c r="D115" s="7">
        <f>ROUND(Параметры!C5*0.5/Параметры!C8,0)*Параметры!C8</f>
        <v>50</v>
      </c>
      <c r="E115" s="7">
        <f>ROUND(Параметры!C5*0.6/Параметры!C8,0)*Параметры!C8</f>
        <v>60</v>
      </c>
      <c r="F115" s="7">
        <f>ROUND(Параметры!C5*0.7/Параметры!C8,0)*Параметры!C8</f>
        <v>70</v>
      </c>
      <c r="G115" s="7">
        <f>ROUND(Параметры!C5*0.7/Параметры!C8,0)*Параметры!C8</f>
        <v>70</v>
      </c>
      <c r="H115" s="7">
        <f>ROUND(Параметры!C5*0.8/Параметры!C8,0)*Параметры!C8</f>
        <v>80</v>
      </c>
      <c r="I115" s="7">
        <f>ROUND(Параметры!C5*0.8/Параметры!C8,0)*Параметры!C8</f>
        <v>80</v>
      </c>
      <c r="J115" s="7">
        <f>ROUND(Параметры!C5*0.8/Параметры!C8,0)*Параметры!C8</f>
        <v>80</v>
      </c>
      <c r="K115" s="7">
        <f>ROUND(Параметры!C5*0.8/Параметры!C8,0)*Параметры!C8</f>
        <v>80</v>
      </c>
      <c r="L115" s="7">
        <f>ROUND(Параметры!C5*0.8/Параметры!C8,0)*Параметры!C8</f>
        <v>80</v>
      </c>
      <c r="M115" s="9">
        <f>ROUND(Параметры!C5*0.8/Параметры!C8,0)*Параметры!C8</f>
        <v>80</v>
      </c>
      <c r="N115" s="7">
        <f>ROUND(Параметры!C5*0.8/Параметры!C8,0)*Параметры!C8</f>
        <v>80</v>
      </c>
      <c r="O115" s="4"/>
      <c r="P115" s="4"/>
    </row>
    <row r="116" spans="1:16" ht="12.75">
      <c r="A116" s="15"/>
      <c r="B116" s="13"/>
      <c r="C116" s="4">
        <f>SUM(D116:N116)</f>
        <v>36</v>
      </c>
      <c r="D116" s="7">
        <v>5</v>
      </c>
      <c r="E116" s="7">
        <v>4</v>
      </c>
      <c r="F116" s="7">
        <v>3</v>
      </c>
      <c r="G116" s="7">
        <v>3</v>
      </c>
      <c r="H116" s="7">
        <v>3</v>
      </c>
      <c r="I116" s="7">
        <v>3</v>
      </c>
      <c r="J116" s="7">
        <v>3</v>
      </c>
      <c r="K116" s="7">
        <v>3</v>
      </c>
      <c r="L116" s="7">
        <v>3</v>
      </c>
      <c r="M116" s="9">
        <v>3</v>
      </c>
      <c r="N116" s="9">
        <v>3</v>
      </c>
      <c r="O116" s="4"/>
      <c r="P116" s="4"/>
    </row>
    <row r="117" spans="1:16" ht="12.75">
      <c r="A117" s="15"/>
      <c r="B117" s="13"/>
      <c r="C117" s="4">
        <f>SUM(D117:N117)</f>
        <v>2590</v>
      </c>
      <c r="D117" s="4">
        <f>D115*D116</f>
        <v>250</v>
      </c>
      <c r="E117" s="4">
        <f aca="true" t="shared" si="21" ref="E117:N117">E115*E116</f>
        <v>240</v>
      </c>
      <c r="F117" s="4">
        <f t="shared" si="21"/>
        <v>210</v>
      </c>
      <c r="G117" s="4">
        <f t="shared" si="21"/>
        <v>210</v>
      </c>
      <c r="H117" s="4">
        <f t="shared" si="21"/>
        <v>240</v>
      </c>
      <c r="I117" s="4">
        <f t="shared" si="21"/>
        <v>240</v>
      </c>
      <c r="J117" s="4">
        <f t="shared" si="21"/>
        <v>240</v>
      </c>
      <c r="K117" s="4">
        <f t="shared" si="21"/>
        <v>240</v>
      </c>
      <c r="L117" s="4">
        <f t="shared" si="21"/>
        <v>240</v>
      </c>
      <c r="M117" s="4">
        <f t="shared" si="21"/>
        <v>240</v>
      </c>
      <c r="N117" s="4">
        <f t="shared" si="21"/>
        <v>240</v>
      </c>
      <c r="O117" s="4"/>
      <c r="P117" s="4"/>
    </row>
    <row r="118" spans="1:16" ht="12.75">
      <c r="A118" s="15"/>
      <c r="B118" s="13"/>
      <c r="C118" s="4" t="str">
        <f>Параметры!B18</f>
        <v>Разв. лежа</v>
      </c>
      <c r="D118" s="4">
        <v>10</v>
      </c>
      <c r="E118" s="4">
        <v>10</v>
      </c>
      <c r="F118" s="4">
        <v>10</v>
      </c>
      <c r="G118" s="4">
        <v>10</v>
      </c>
      <c r="H118" s="4">
        <v>10</v>
      </c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15"/>
      <c r="B119" s="13"/>
      <c r="C119" s="4" t="str">
        <f>Параметры!B20</f>
        <v>ЖСУ</v>
      </c>
      <c r="D119" s="4">
        <v>4</v>
      </c>
      <c r="E119" s="4">
        <v>4</v>
      </c>
      <c r="F119" s="4">
        <v>4</v>
      </c>
      <c r="G119" s="4">
        <v>4</v>
      </c>
      <c r="H119" s="4">
        <v>4</v>
      </c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15"/>
      <c r="B120" s="13"/>
      <c r="C120" s="4" t="str">
        <f>Параметры!B31</f>
        <v>Широч. мышцы</v>
      </c>
      <c r="D120" s="4">
        <v>8</v>
      </c>
      <c r="E120" s="4">
        <v>8</v>
      </c>
      <c r="F120" s="4">
        <v>8</v>
      </c>
      <c r="G120" s="4">
        <v>8</v>
      </c>
      <c r="H120" s="4">
        <v>8</v>
      </c>
      <c r="I120" s="4"/>
      <c r="J120" s="4"/>
      <c r="K120" s="4"/>
      <c r="L120" s="4"/>
      <c r="M120" s="4"/>
      <c r="N120" s="4"/>
      <c r="O120" s="4"/>
      <c r="P120" s="4"/>
    </row>
    <row r="121" spans="1:16" ht="13.5" thickBot="1">
      <c r="A121" s="15"/>
      <c r="B121" s="14"/>
      <c r="C121" s="4" t="str">
        <f>Параметры!B25</f>
        <v>Накл. сидя</v>
      </c>
      <c r="D121" s="4">
        <v>5</v>
      </c>
      <c r="E121" s="4">
        <v>5</v>
      </c>
      <c r="F121" s="4">
        <v>5</v>
      </c>
      <c r="G121" s="4">
        <v>5</v>
      </c>
      <c r="H121" s="4">
        <v>5</v>
      </c>
      <c r="I121" s="4"/>
      <c r="J121" s="4"/>
      <c r="K121" s="4"/>
      <c r="L121" s="4"/>
      <c r="M121" s="4"/>
      <c r="N121" s="4"/>
      <c r="O121" s="4"/>
      <c r="P121" s="4"/>
    </row>
    <row r="122" spans="1:16" ht="12.75" customHeight="1">
      <c r="A122" s="15" t="s">
        <v>20</v>
      </c>
      <c r="B122" s="12" t="s">
        <v>21</v>
      </c>
      <c r="C122" s="7" t="str">
        <f>Параметры!B4</f>
        <v>Приседания</v>
      </c>
      <c r="D122" s="4" t="s">
        <v>104</v>
      </c>
      <c r="E122" s="4"/>
      <c r="F122" s="4"/>
      <c r="G122" s="4"/>
      <c r="H122" s="4"/>
      <c r="I122" s="4"/>
      <c r="J122" s="4"/>
      <c r="K122" s="4"/>
      <c r="L122" s="4"/>
      <c r="M122" s="8"/>
      <c r="N122" s="4"/>
      <c r="O122" s="4"/>
      <c r="P122" s="4"/>
    </row>
    <row r="123" spans="1:16" ht="12.75">
      <c r="A123" s="15"/>
      <c r="B123" s="13"/>
      <c r="C123" s="4">
        <f>C125/C124</f>
        <v>70.33333333333333</v>
      </c>
      <c r="D123" s="7">
        <f>ROUND(Параметры!C4*0.5/Параметры!C8,0)*Параметры!C8</f>
        <v>50</v>
      </c>
      <c r="E123" s="7">
        <f>ROUND(Параметры!C4*0.6/Параметры!C8,0)*Параметры!C8</f>
        <v>60</v>
      </c>
      <c r="F123" s="7">
        <f>ROUND(Параметры!C4*0.7/Параметры!C8,0)*Параметры!C8</f>
        <v>70</v>
      </c>
      <c r="G123" s="7">
        <f>ROUND(Параметры!C4*0.7/Параметры!C8,0)*Параметры!C8</f>
        <v>70</v>
      </c>
      <c r="H123" s="7">
        <f>ROUND(Параметры!C4*0.8/Параметры!C8,0)*Параметры!C8</f>
        <v>80</v>
      </c>
      <c r="I123" s="7">
        <f>ROUND(Параметры!C4*0.8/Параметры!C8,0)*Параметры!C8</f>
        <v>80</v>
      </c>
      <c r="J123" s="7">
        <f>ROUND(Параметры!C4*0.8/Параметры!C8,0)*Параметры!C8</f>
        <v>80</v>
      </c>
      <c r="K123" s="7">
        <f>ROUND(Параметры!C4*0.8/Параметры!C8,0)*Параметры!C8</f>
        <v>80</v>
      </c>
      <c r="L123" s="7">
        <f>ROUND(Параметры!C4*0.8/Параметры!C8,0)*Параметры!C8</f>
        <v>80</v>
      </c>
      <c r="M123" s="8"/>
      <c r="N123" s="4"/>
      <c r="O123" s="4"/>
      <c r="P123" s="4"/>
    </row>
    <row r="124" spans="1:16" ht="12.75">
      <c r="A124" s="15"/>
      <c r="B124" s="13"/>
      <c r="C124" s="4">
        <f>SUM(D124:L124)</f>
        <v>30</v>
      </c>
      <c r="D124" s="7">
        <v>5</v>
      </c>
      <c r="E124" s="7">
        <v>4</v>
      </c>
      <c r="F124" s="7">
        <v>3</v>
      </c>
      <c r="G124" s="7">
        <v>3</v>
      </c>
      <c r="H124" s="7">
        <v>3</v>
      </c>
      <c r="I124" s="7">
        <v>3</v>
      </c>
      <c r="J124" s="7">
        <v>3</v>
      </c>
      <c r="K124" s="7">
        <v>3</v>
      </c>
      <c r="L124" s="7">
        <v>3</v>
      </c>
      <c r="M124" s="8"/>
      <c r="N124" s="4"/>
      <c r="O124" s="4"/>
      <c r="P124" s="4"/>
    </row>
    <row r="125" spans="1:16" ht="12.75">
      <c r="A125" s="15"/>
      <c r="B125" s="13"/>
      <c r="C125" s="4">
        <f>SUM(D125:L125)</f>
        <v>2110</v>
      </c>
      <c r="D125" s="4">
        <f>D123*D124</f>
        <v>250</v>
      </c>
      <c r="E125" s="4">
        <f aca="true" t="shared" si="22" ref="E125:L125">E123*E124</f>
        <v>240</v>
      </c>
      <c r="F125" s="4">
        <f t="shared" si="22"/>
        <v>210</v>
      </c>
      <c r="G125" s="4">
        <f t="shared" si="22"/>
        <v>210</v>
      </c>
      <c r="H125" s="4">
        <f t="shared" si="22"/>
        <v>240</v>
      </c>
      <c r="I125" s="4">
        <f t="shared" si="22"/>
        <v>240</v>
      </c>
      <c r="J125" s="4">
        <f t="shared" si="22"/>
        <v>240</v>
      </c>
      <c r="K125" s="4">
        <f t="shared" si="22"/>
        <v>240</v>
      </c>
      <c r="L125" s="4">
        <f t="shared" si="22"/>
        <v>240</v>
      </c>
      <c r="M125" s="8"/>
      <c r="N125" s="4"/>
      <c r="O125" s="4"/>
      <c r="P125" s="4"/>
    </row>
    <row r="126" spans="1:16" ht="12.75">
      <c r="A126" s="15"/>
      <c r="B126" s="13"/>
      <c r="C126" s="7" t="str">
        <f>Параметры!B5</f>
        <v>Жим лежа</v>
      </c>
      <c r="D126" s="4" t="s">
        <v>105</v>
      </c>
      <c r="E126" s="4"/>
      <c r="F126" s="4"/>
      <c r="G126" s="4"/>
      <c r="H126" s="4"/>
      <c r="I126" s="4"/>
      <c r="J126" s="4"/>
      <c r="K126" s="4"/>
      <c r="L126" s="4"/>
      <c r="M126" s="8"/>
      <c r="N126" s="4"/>
      <c r="O126" s="4"/>
      <c r="P126" s="4"/>
    </row>
    <row r="127" spans="1:16" ht="12.75">
      <c r="A127" s="15"/>
      <c r="B127" s="13"/>
      <c r="C127" s="4">
        <f>C129/C128</f>
        <v>70</v>
      </c>
      <c r="D127" s="7">
        <f>ROUND(Параметры!C5*0.55/Параметры!C8,0)*Параметры!C8</f>
        <v>55</v>
      </c>
      <c r="E127" s="7">
        <f>ROUND(Параметры!C5*0.65/Параметры!C8,0)*Параметры!C8</f>
        <v>65</v>
      </c>
      <c r="F127" s="7">
        <f>ROUND(Параметры!C5*0.75/Параметры!C8,0)*Параметры!C8</f>
        <v>75</v>
      </c>
      <c r="G127" s="7">
        <f>ROUND(Параметры!C5*0.75/Параметры!C8,0)*Параметры!C8</f>
        <v>75</v>
      </c>
      <c r="H127" s="7">
        <f>ROUND(Параметры!C5*0.75/Параметры!C8,0)*Параметры!C8</f>
        <v>75</v>
      </c>
      <c r="I127" s="7">
        <f>ROUND(Параметры!C5*0.75/Параметры!C8,0)*Параметры!C8</f>
        <v>75</v>
      </c>
      <c r="J127" s="7">
        <f>ROUND(Параметры!C5*0.75/Параметры!C8,0)*Параметры!C8</f>
        <v>75</v>
      </c>
      <c r="K127" s="4"/>
      <c r="L127" s="4"/>
      <c r="M127" s="8"/>
      <c r="N127" s="4"/>
      <c r="O127" s="4"/>
      <c r="P127" s="4"/>
    </row>
    <row r="128" spans="1:16" ht="12.75">
      <c r="A128" s="15"/>
      <c r="B128" s="13"/>
      <c r="C128" s="4">
        <f>SUM(D128:J128)</f>
        <v>30</v>
      </c>
      <c r="D128" s="7">
        <v>5</v>
      </c>
      <c r="E128" s="7">
        <v>5</v>
      </c>
      <c r="F128" s="7">
        <v>4</v>
      </c>
      <c r="G128" s="7">
        <v>4</v>
      </c>
      <c r="H128" s="7">
        <v>4</v>
      </c>
      <c r="I128" s="7">
        <v>4</v>
      </c>
      <c r="J128" s="7">
        <v>4</v>
      </c>
      <c r="K128" s="4"/>
      <c r="L128" s="4"/>
      <c r="M128" s="8"/>
      <c r="N128" s="4"/>
      <c r="O128" s="4"/>
      <c r="P128" s="4"/>
    </row>
    <row r="129" spans="1:16" ht="12.75">
      <c r="A129" s="15"/>
      <c r="B129" s="13"/>
      <c r="C129" s="4">
        <f>SUM(D129:J129)</f>
        <v>2100</v>
      </c>
      <c r="D129" s="4">
        <f>D127*D128</f>
        <v>275</v>
      </c>
      <c r="E129" s="4">
        <f aca="true" t="shared" si="23" ref="E129:J129">E127*E128</f>
        <v>325</v>
      </c>
      <c r="F129" s="4">
        <f t="shared" si="23"/>
        <v>300</v>
      </c>
      <c r="G129" s="4">
        <f t="shared" si="23"/>
        <v>300</v>
      </c>
      <c r="H129" s="4">
        <f t="shared" si="23"/>
        <v>300</v>
      </c>
      <c r="I129" s="4">
        <f t="shared" si="23"/>
        <v>300</v>
      </c>
      <c r="J129" s="4">
        <f t="shared" si="23"/>
        <v>300</v>
      </c>
      <c r="K129" s="4"/>
      <c r="L129" s="4"/>
      <c r="M129" s="8"/>
      <c r="N129" s="4"/>
      <c r="O129" s="4"/>
      <c r="P129" s="4"/>
    </row>
    <row r="130" spans="1:16" ht="12.75">
      <c r="A130" s="15"/>
      <c r="B130" s="13"/>
      <c r="C130" s="4" t="str">
        <f>Параметры!B18</f>
        <v>Разв. лежа</v>
      </c>
      <c r="D130" s="4">
        <v>10</v>
      </c>
      <c r="E130" s="4">
        <v>10</v>
      </c>
      <c r="F130" s="4">
        <v>10</v>
      </c>
      <c r="G130" s="4">
        <v>10</v>
      </c>
      <c r="H130" s="4">
        <v>10</v>
      </c>
      <c r="I130" s="4"/>
      <c r="J130" s="4"/>
      <c r="K130" s="4"/>
      <c r="L130" s="4"/>
      <c r="M130" s="8"/>
      <c r="N130" s="4"/>
      <c r="O130" s="4"/>
      <c r="P130" s="4"/>
    </row>
    <row r="131" spans="1:16" ht="12.75">
      <c r="A131" s="15"/>
      <c r="B131" s="13"/>
      <c r="C131" s="4" t="str">
        <f>Параметры!B21</f>
        <v>Отж. на брусьях</v>
      </c>
      <c r="D131" s="4">
        <v>8</v>
      </c>
      <c r="E131" s="4">
        <v>8</v>
      </c>
      <c r="F131" s="4">
        <v>8</v>
      </c>
      <c r="G131" s="4">
        <v>8</v>
      </c>
      <c r="H131" s="4">
        <v>8</v>
      </c>
      <c r="I131" s="4"/>
      <c r="J131" s="4"/>
      <c r="K131" s="4"/>
      <c r="L131" s="4"/>
      <c r="M131" s="8"/>
      <c r="N131" s="4"/>
      <c r="O131" s="4"/>
      <c r="P131" s="4"/>
    </row>
    <row r="132" spans="1:16" ht="12.75">
      <c r="A132" s="15"/>
      <c r="B132" s="13"/>
      <c r="C132" s="7" t="str">
        <f>Параметры!B13</f>
        <v>Прис. на груди</v>
      </c>
      <c r="D132" s="4" t="s">
        <v>106</v>
      </c>
      <c r="E132" s="4"/>
      <c r="F132" s="4"/>
      <c r="G132" s="4"/>
      <c r="H132" s="4"/>
      <c r="I132" s="4"/>
      <c r="J132" s="4"/>
      <c r="K132" s="4"/>
      <c r="L132" s="4"/>
      <c r="M132" s="8"/>
      <c r="N132" s="4"/>
      <c r="O132" s="4"/>
      <c r="P132" s="4"/>
    </row>
    <row r="133" spans="1:16" ht="12.75">
      <c r="A133" s="15"/>
      <c r="B133" s="13"/>
      <c r="C133" s="4">
        <f>C135/C134</f>
        <v>49.629629629629626</v>
      </c>
      <c r="D133" s="7">
        <f>ROUND(Параметры!C4*0.4/Параметры!C8,0)*Параметры!C8</f>
        <v>40</v>
      </c>
      <c r="E133" s="7">
        <f>ROUND(Параметры!C4*0.4/Параметры!C8,0)*Параметры!C8</f>
        <v>40</v>
      </c>
      <c r="F133" s="7">
        <f>ROUND(Параметры!C4*0.5/Параметры!C8,0)*Параметры!C8</f>
        <v>50</v>
      </c>
      <c r="G133" s="7">
        <f>ROUND(Параметры!C4*0.5/Параметры!C8,0)*Параметры!C8</f>
        <v>50</v>
      </c>
      <c r="H133" s="7">
        <f>ROUND(Параметры!C4*0.6/Параметры!C8,0)*Параметры!C8</f>
        <v>60</v>
      </c>
      <c r="I133" s="7">
        <f>ROUND(Параметры!C4*0.6/Параметры!C8,0)*Параметры!C8</f>
        <v>60</v>
      </c>
      <c r="J133" s="7">
        <f>ROUND(Параметры!C4*0.6/Параметры!C8,0)*Параметры!C8</f>
        <v>60</v>
      </c>
      <c r="K133" s="4"/>
      <c r="L133" s="4"/>
      <c r="M133" s="8"/>
      <c r="N133" s="4"/>
      <c r="O133" s="4"/>
      <c r="P133" s="4"/>
    </row>
    <row r="134" spans="1:16" ht="12.75">
      <c r="A134" s="15"/>
      <c r="B134" s="13"/>
      <c r="C134" s="4">
        <f>SUM(D134:J134)</f>
        <v>27</v>
      </c>
      <c r="D134" s="7">
        <v>5</v>
      </c>
      <c r="E134" s="7">
        <v>5</v>
      </c>
      <c r="F134" s="7">
        <v>4</v>
      </c>
      <c r="G134" s="7">
        <v>4</v>
      </c>
      <c r="H134" s="7">
        <v>3</v>
      </c>
      <c r="I134" s="7">
        <v>3</v>
      </c>
      <c r="J134" s="7">
        <v>3</v>
      </c>
      <c r="K134" s="4"/>
      <c r="L134" s="4"/>
      <c r="M134" s="8"/>
      <c r="N134" s="4"/>
      <c r="O134" s="4"/>
      <c r="P134" s="4"/>
    </row>
    <row r="135" spans="1:16" ht="12.75">
      <c r="A135" s="15"/>
      <c r="B135" s="13"/>
      <c r="C135" s="4">
        <f>SUM(D135:J135)</f>
        <v>1340</v>
      </c>
      <c r="D135" s="4">
        <f>D133*D134</f>
        <v>200</v>
      </c>
      <c r="E135" s="4">
        <f aca="true" t="shared" si="24" ref="E135:J135">E133*E134</f>
        <v>200</v>
      </c>
      <c r="F135" s="4">
        <f t="shared" si="24"/>
        <v>200</v>
      </c>
      <c r="G135" s="4">
        <f t="shared" si="24"/>
        <v>200</v>
      </c>
      <c r="H135" s="4">
        <f t="shared" si="24"/>
        <v>180</v>
      </c>
      <c r="I135" s="4">
        <f t="shared" si="24"/>
        <v>180</v>
      </c>
      <c r="J135" s="4">
        <f t="shared" si="24"/>
        <v>180</v>
      </c>
      <c r="K135" s="4"/>
      <c r="L135" s="4"/>
      <c r="M135" s="8"/>
      <c r="N135" s="4"/>
      <c r="O135" s="4"/>
      <c r="P135" s="4"/>
    </row>
    <row r="136" spans="1:16" ht="13.5" thickBot="1">
      <c r="A136" s="15"/>
      <c r="B136" s="14"/>
      <c r="C136" s="4" t="str">
        <f>Параметры!B28</f>
        <v>Гиперэкс.</v>
      </c>
      <c r="D136" s="4">
        <v>10</v>
      </c>
      <c r="E136" s="4">
        <v>10</v>
      </c>
      <c r="F136" s="4">
        <v>10</v>
      </c>
      <c r="G136" s="4">
        <v>10</v>
      </c>
      <c r="H136" s="4">
        <v>10</v>
      </c>
      <c r="I136" s="4"/>
      <c r="J136" s="4"/>
      <c r="K136" s="4"/>
      <c r="L136" s="4"/>
      <c r="M136" s="8"/>
      <c r="N136" s="4"/>
      <c r="O136" s="4"/>
      <c r="P136" s="4"/>
    </row>
    <row r="137" spans="1:16" ht="12.75" customHeight="1">
      <c r="A137" s="15"/>
      <c r="B137" s="16" t="s">
        <v>22</v>
      </c>
      <c r="C137" s="7" t="str">
        <f>Параметры!B5</f>
        <v>Жим лежа</v>
      </c>
      <c r="D137" s="4" t="s">
        <v>107</v>
      </c>
      <c r="E137" s="4"/>
      <c r="F137" s="4"/>
      <c r="G137" s="4"/>
      <c r="H137" s="4"/>
      <c r="I137" s="4"/>
      <c r="J137" s="4"/>
      <c r="K137" s="4"/>
      <c r="L137" s="4"/>
      <c r="M137" s="8"/>
      <c r="N137" s="4"/>
      <c r="O137" s="4"/>
      <c r="P137" s="4"/>
    </row>
    <row r="138" spans="1:16" ht="12.75">
      <c r="A138" s="15"/>
      <c r="B138" s="17"/>
      <c r="C138" s="4">
        <f>C140/C139</f>
        <v>70.37037037037037</v>
      </c>
      <c r="D138" s="7">
        <f>ROUND(Параметры!C5*0.5/Параметры!C8,0)*Параметры!C8</f>
        <v>50</v>
      </c>
      <c r="E138" s="7">
        <f>ROUND(Параметры!C5*0.6/Параметры!C8,0)*Параметры!C8</f>
        <v>60</v>
      </c>
      <c r="F138" s="7">
        <f>ROUND(Параметры!C5*0.7/Параметры!C8,0)*Параметры!C8</f>
        <v>70</v>
      </c>
      <c r="G138" s="7">
        <f>ROUND(Параметры!C5*0.7/Параметры!C8,0)*Параметры!C8</f>
        <v>70</v>
      </c>
      <c r="H138" s="7">
        <f>ROUND(Параметры!C5*0.8/Параметры!C8,0)*Параметры!C8</f>
        <v>80</v>
      </c>
      <c r="I138" s="7">
        <f>ROUND(Параметры!C5*0.8/Параметры!C8,0)*Параметры!C8</f>
        <v>80</v>
      </c>
      <c r="J138" s="7">
        <f>ROUND(Параметры!C5*0.85/Параметры!C8,0)*Параметры!C8</f>
        <v>85</v>
      </c>
      <c r="K138" s="7">
        <f>ROUND(Параметры!C5*0.85/Параметры!C8,0)*Параметры!C8</f>
        <v>85</v>
      </c>
      <c r="L138" s="7">
        <f>ROUND(Параметры!C5*0.85/Параметры!C8,0)*Параметры!C8</f>
        <v>85</v>
      </c>
      <c r="M138" s="8"/>
      <c r="N138" s="4"/>
      <c r="O138" s="4"/>
      <c r="P138" s="4"/>
    </row>
    <row r="139" spans="1:16" ht="12.75">
      <c r="A139" s="15"/>
      <c r="B139" s="17"/>
      <c r="C139" s="4">
        <f>SUM(D139:L139)</f>
        <v>27</v>
      </c>
      <c r="D139" s="7">
        <v>5</v>
      </c>
      <c r="E139" s="7">
        <v>4</v>
      </c>
      <c r="F139" s="7">
        <v>3</v>
      </c>
      <c r="G139" s="7">
        <v>3</v>
      </c>
      <c r="H139" s="7">
        <v>3</v>
      </c>
      <c r="I139" s="7">
        <v>3</v>
      </c>
      <c r="J139" s="7">
        <v>2</v>
      </c>
      <c r="K139" s="7">
        <v>2</v>
      </c>
      <c r="L139" s="7">
        <v>2</v>
      </c>
      <c r="M139" s="8"/>
      <c r="N139" s="4"/>
      <c r="O139" s="4"/>
      <c r="P139" s="4"/>
    </row>
    <row r="140" spans="1:16" ht="12.75">
      <c r="A140" s="15"/>
      <c r="B140" s="17"/>
      <c r="C140" s="4">
        <f>SUM(D140:L140)</f>
        <v>1900</v>
      </c>
      <c r="D140" s="4">
        <f>D138*D139</f>
        <v>250</v>
      </c>
      <c r="E140" s="4">
        <f aca="true" t="shared" si="25" ref="E140:L140">E138*E139</f>
        <v>240</v>
      </c>
      <c r="F140" s="4">
        <f t="shared" si="25"/>
        <v>210</v>
      </c>
      <c r="G140" s="4">
        <f t="shared" si="25"/>
        <v>210</v>
      </c>
      <c r="H140" s="4">
        <f t="shared" si="25"/>
        <v>240</v>
      </c>
      <c r="I140" s="4">
        <f t="shared" si="25"/>
        <v>240</v>
      </c>
      <c r="J140" s="4">
        <f t="shared" si="25"/>
        <v>170</v>
      </c>
      <c r="K140" s="4">
        <f t="shared" si="25"/>
        <v>170</v>
      </c>
      <c r="L140" s="4">
        <f t="shared" si="25"/>
        <v>170</v>
      </c>
      <c r="M140" s="8"/>
      <c r="N140" s="4"/>
      <c r="O140" s="4"/>
      <c r="P140" s="4"/>
    </row>
    <row r="141" spans="1:16" ht="12.75">
      <c r="A141" s="15"/>
      <c r="B141" s="17"/>
      <c r="C141" s="7" t="str">
        <f>Параметры!B6</f>
        <v>Тяга становая</v>
      </c>
      <c r="D141" s="4" t="s">
        <v>108</v>
      </c>
      <c r="E141" s="4"/>
      <c r="F141" s="4"/>
      <c r="G141" s="4"/>
      <c r="H141" s="4"/>
      <c r="I141" s="4"/>
      <c r="J141" s="4"/>
      <c r="K141" s="4"/>
      <c r="L141" s="4"/>
      <c r="M141" s="8"/>
      <c r="N141" s="4"/>
      <c r="O141" s="4"/>
      <c r="P141" s="4"/>
    </row>
    <row r="142" spans="1:16" ht="12.75">
      <c r="A142" s="15"/>
      <c r="B142" s="17"/>
      <c r="C142" s="4">
        <f>C144/C143</f>
        <v>74</v>
      </c>
      <c r="D142" s="7">
        <f>ROUND(Параметры!C6*0.5/Параметры!C8,0)*Параметры!C8</f>
        <v>50</v>
      </c>
      <c r="E142" s="7">
        <f>ROUND(Параметры!C6*0.6/Параметры!C8,0)*Параметры!C8</f>
        <v>60</v>
      </c>
      <c r="F142" s="7">
        <f>ROUND(Параметры!C6*0.7/Параметры!C8,0)*Параметры!C8</f>
        <v>70</v>
      </c>
      <c r="G142" s="7">
        <f>ROUND(Параметры!C6*0.7/Параметры!C8,0)*Параметры!C8</f>
        <v>70</v>
      </c>
      <c r="H142" s="7">
        <f>ROUND(Параметры!C6*0.8/Параметры!C8,0)*Параметры!C8</f>
        <v>80</v>
      </c>
      <c r="I142" s="7">
        <f>ROUND(Параметры!C6*0.8/Параметры!C8,0)*Параметры!C8</f>
        <v>80</v>
      </c>
      <c r="J142" s="7">
        <f>ROUND(Параметры!C6*0.85/Параметры!C8,0)*Параметры!C8</f>
        <v>85</v>
      </c>
      <c r="K142" s="7">
        <f>ROUND(Параметры!C6*0.85/Параметры!C8,0)*Параметры!C8</f>
        <v>85</v>
      </c>
      <c r="L142" s="7">
        <f>ROUND(Параметры!C6*0.85/Параметры!C8,0)*Параметры!C8</f>
        <v>85</v>
      </c>
      <c r="M142" s="9">
        <f>ROUND(Параметры!C6*0.8/Параметры!C8,0)*Параметры!C8</f>
        <v>80</v>
      </c>
      <c r="N142" s="7">
        <f>ROUND(Параметры!C6*0.8/Параметры!C8,0)*Параметры!C8</f>
        <v>80</v>
      </c>
      <c r="O142" s="4"/>
      <c r="P142" s="4"/>
    </row>
    <row r="143" spans="1:16" ht="12.75">
      <c r="A143" s="15"/>
      <c r="B143" s="17"/>
      <c r="C143" s="4">
        <f>SUM(D143:N143)</f>
        <v>30</v>
      </c>
      <c r="D143" s="7">
        <v>3</v>
      </c>
      <c r="E143" s="7">
        <v>3</v>
      </c>
      <c r="F143" s="7">
        <v>3</v>
      </c>
      <c r="G143" s="7">
        <v>3</v>
      </c>
      <c r="H143" s="7">
        <v>3</v>
      </c>
      <c r="I143" s="7">
        <v>3</v>
      </c>
      <c r="J143" s="7">
        <v>2</v>
      </c>
      <c r="K143" s="7">
        <v>2</v>
      </c>
      <c r="L143" s="7">
        <v>2</v>
      </c>
      <c r="M143" s="9">
        <v>3</v>
      </c>
      <c r="N143" s="9">
        <v>3</v>
      </c>
      <c r="O143" s="4"/>
      <c r="P143" s="4"/>
    </row>
    <row r="144" spans="1:16" ht="12.75">
      <c r="A144" s="15"/>
      <c r="B144" s="17"/>
      <c r="C144" s="4">
        <f>SUM(D144:N144)</f>
        <v>2220</v>
      </c>
      <c r="D144" s="4">
        <f>D142*D143</f>
        <v>150</v>
      </c>
      <c r="E144" s="4">
        <f aca="true" t="shared" si="26" ref="E144:N144">E142*E143</f>
        <v>180</v>
      </c>
      <c r="F144" s="4">
        <f t="shared" si="26"/>
        <v>210</v>
      </c>
      <c r="G144" s="4">
        <f t="shared" si="26"/>
        <v>210</v>
      </c>
      <c r="H144" s="4">
        <f t="shared" si="26"/>
        <v>240</v>
      </c>
      <c r="I144" s="4">
        <f t="shared" si="26"/>
        <v>240</v>
      </c>
      <c r="J144" s="4">
        <f t="shared" si="26"/>
        <v>170</v>
      </c>
      <c r="K144" s="4">
        <f t="shared" si="26"/>
        <v>170</v>
      </c>
      <c r="L144" s="4">
        <f t="shared" si="26"/>
        <v>170</v>
      </c>
      <c r="M144" s="4">
        <f t="shared" si="26"/>
        <v>240</v>
      </c>
      <c r="N144" s="4">
        <f t="shared" si="26"/>
        <v>240</v>
      </c>
      <c r="O144" s="4"/>
      <c r="P144" s="4"/>
    </row>
    <row r="145" spans="1:16" ht="12.75">
      <c r="A145" s="15"/>
      <c r="B145" s="17"/>
      <c r="C145" s="7" t="str">
        <f>Параметры!B5</f>
        <v>Жим лежа</v>
      </c>
      <c r="D145" s="4" t="s">
        <v>109</v>
      </c>
      <c r="E145" s="4"/>
      <c r="F145" s="4"/>
      <c r="G145" s="4"/>
      <c r="H145" s="4"/>
      <c r="I145" s="4"/>
      <c r="J145" s="4"/>
      <c r="K145" s="4"/>
      <c r="L145" s="4"/>
      <c r="M145" s="8"/>
      <c r="N145" s="8"/>
      <c r="O145" s="4"/>
      <c r="P145" s="4"/>
    </row>
    <row r="146" spans="1:16" ht="12.75">
      <c r="A146" s="15"/>
      <c r="B146" s="17"/>
      <c r="C146" s="4">
        <f>C148/C147</f>
        <v>65</v>
      </c>
      <c r="D146" s="7">
        <f>ROUND(Параметры!C5*0.5/Параметры!C8,0)*Параметры!C8</f>
        <v>50</v>
      </c>
      <c r="E146" s="7">
        <f>ROUND(Параметры!C5*0.6/Параметры!C8,0)*Параметры!C8</f>
        <v>60</v>
      </c>
      <c r="F146" s="7">
        <f>ROUND(Параметры!C5*0.7/Параметры!C8,0)*Параметры!C8</f>
        <v>70</v>
      </c>
      <c r="G146" s="7">
        <f>ROUND(Параметры!C5*0.7/Параметры!C8,0)*Параметры!C8</f>
        <v>70</v>
      </c>
      <c r="H146" s="7">
        <f>ROUND(Параметры!C5*0.7/Параметры!C8,0)*Параметры!C8</f>
        <v>70</v>
      </c>
      <c r="I146" s="7">
        <f>ROUND(Параметры!C5*0.7/Параметры!C8,0)*Параметры!C8</f>
        <v>70</v>
      </c>
      <c r="J146" s="4"/>
      <c r="K146" s="4"/>
      <c r="L146" s="4"/>
      <c r="M146" s="8"/>
      <c r="N146" s="4"/>
      <c r="O146" s="4"/>
      <c r="P146" s="4"/>
    </row>
    <row r="147" spans="1:16" ht="12.75">
      <c r="A147" s="15"/>
      <c r="B147" s="17"/>
      <c r="C147" s="4">
        <f>SUM(D147:I147)</f>
        <v>30</v>
      </c>
      <c r="D147" s="7">
        <v>5</v>
      </c>
      <c r="E147" s="7">
        <v>5</v>
      </c>
      <c r="F147" s="7">
        <v>5</v>
      </c>
      <c r="G147" s="7">
        <v>5</v>
      </c>
      <c r="H147" s="7">
        <v>5</v>
      </c>
      <c r="I147" s="7">
        <v>5</v>
      </c>
      <c r="J147" s="4"/>
      <c r="K147" s="4"/>
      <c r="L147" s="4"/>
      <c r="M147" s="8"/>
      <c r="N147" s="4"/>
      <c r="O147" s="4"/>
      <c r="P147" s="4"/>
    </row>
    <row r="148" spans="1:16" ht="12.75">
      <c r="A148" s="15"/>
      <c r="B148" s="17"/>
      <c r="C148" s="4">
        <f>SUM(D148:I148)</f>
        <v>1950</v>
      </c>
      <c r="D148" s="4">
        <f aca="true" t="shared" si="27" ref="D148:I148">D146*D147</f>
        <v>250</v>
      </c>
      <c r="E148" s="4">
        <f t="shared" si="27"/>
        <v>300</v>
      </c>
      <c r="F148" s="4">
        <f t="shared" si="27"/>
        <v>350</v>
      </c>
      <c r="G148" s="4">
        <f t="shared" si="27"/>
        <v>350</v>
      </c>
      <c r="H148" s="4">
        <f t="shared" si="27"/>
        <v>350</v>
      </c>
      <c r="I148" s="4">
        <f t="shared" si="27"/>
        <v>350</v>
      </c>
      <c r="J148" s="4"/>
      <c r="K148" s="4"/>
      <c r="L148" s="4"/>
      <c r="M148" s="8"/>
      <c r="N148" s="4"/>
      <c r="O148" s="4"/>
      <c r="P148" s="4"/>
    </row>
    <row r="149" spans="1:16" ht="12.75">
      <c r="A149" s="15"/>
      <c r="B149" s="17"/>
      <c r="C149" s="4" t="str">
        <f>Параметры!B31</f>
        <v>Широч. мышцы</v>
      </c>
      <c r="D149" s="4">
        <v>8</v>
      </c>
      <c r="E149" s="4">
        <v>8</v>
      </c>
      <c r="F149" s="4">
        <v>8</v>
      </c>
      <c r="G149" s="4">
        <v>8</v>
      </c>
      <c r="H149" s="4">
        <v>8</v>
      </c>
      <c r="I149" s="4"/>
      <c r="J149" s="4"/>
      <c r="K149" s="4"/>
      <c r="L149" s="4"/>
      <c r="M149" s="8"/>
      <c r="N149" s="4"/>
      <c r="O149" s="4"/>
      <c r="P149" s="4"/>
    </row>
    <row r="150" spans="1:16" ht="13.5" thickBot="1">
      <c r="A150" s="15"/>
      <c r="B150" s="18"/>
      <c r="C150" s="4" t="str">
        <f>Параметры!B23</f>
        <v>Пресс</v>
      </c>
      <c r="D150" s="4">
        <v>10</v>
      </c>
      <c r="E150" s="4">
        <v>10</v>
      </c>
      <c r="F150" s="4">
        <v>10</v>
      </c>
      <c r="G150" s="4">
        <v>10</v>
      </c>
      <c r="H150" s="4"/>
      <c r="I150" s="4"/>
      <c r="J150" s="4"/>
      <c r="K150" s="4"/>
      <c r="L150" s="4"/>
      <c r="M150" s="8"/>
      <c r="N150" s="4"/>
      <c r="O150" s="4"/>
      <c r="P150" s="4"/>
    </row>
    <row r="151" spans="1:16" ht="12.75" customHeight="1">
      <c r="A151" s="15"/>
      <c r="B151" s="12" t="s">
        <v>23</v>
      </c>
      <c r="C151" s="7" t="str">
        <f>Параметры!B4</f>
        <v>Приседания</v>
      </c>
      <c r="D151" s="4" t="s">
        <v>90</v>
      </c>
      <c r="E151" s="4"/>
      <c r="F151" s="4"/>
      <c r="G151" s="4"/>
      <c r="H151" s="4"/>
      <c r="I151" s="4"/>
      <c r="J151" s="4"/>
      <c r="K151" s="4"/>
      <c r="L151" s="4"/>
      <c r="M151" s="8"/>
      <c r="N151" s="4"/>
      <c r="O151" s="4"/>
      <c r="P151" s="4"/>
    </row>
    <row r="152" spans="1:16" ht="12.75">
      <c r="A152" s="15"/>
      <c r="B152" s="13"/>
      <c r="C152" s="4">
        <f>C154/C153</f>
        <v>71.21212121212122</v>
      </c>
      <c r="D152" s="7">
        <f>ROUND(Параметры!C4*0.5/Параметры!C8,0)*Параметры!C8</f>
        <v>50</v>
      </c>
      <c r="E152" s="7">
        <f>ROUND(Параметры!C4*0.6/Параметры!C8,0)*Параметры!C8</f>
        <v>60</v>
      </c>
      <c r="F152" s="7">
        <f>ROUND(Параметры!C4*0.7/Параметры!C8,0)*Параметры!C8</f>
        <v>70</v>
      </c>
      <c r="G152" s="7">
        <f>ROUND(Параметры!C4*0.7/Параметры!C8,0)*Параметры!C8</f>
        <v>70</v>
      </c>
      <c r="H152" s="7">
        <f>ROUND(Параметры!C4*0.8/Параметры!C8,0)*Параметры!C8</f>
        <v>80</v>
      </c>
      <c r="I152" s="7">
        <f>ROUND(Параметры!C4*0.8/Параметры!C8,0)*Параметры!C8</f>
        <v>80</v>
      </c>
      <c r="J152" s="7">
        <f>ROUND(Параметры!C4*0.8/Параметры!C8,0)*Параметры!C8</f>
        <v>80</v>
      </c>
      <c r="K152" s="7">
        <f>ROUND(Параметры!C4*0.8/Параметры!C8,0)*Параметры!C8</f>
        <v>80</v>
      </c>
      <c r="L152" s="7">
        <f>ROUND(Параметры!C4*0.8/Параметры!C8,0)*Параметры!C8</f>
        <v>80</v>
      </c>
      <c r="M152" s="9">
        <f>ROUND(Параметры!C4*0.8/Параметры!C8,0)*Параметры!C8</f>
        <v>80</v>
      </c>
      <c r="N152" s="4"/>
      <c r="O152" s="4"/>
      <c r="P152" s="4"/>
    </row>
    <row r="153" spans="1:16" ht="12.75">
      <c r="A153" s="15"/>
      <c r="B153" s="13"/>
      <c r="C153" s="4">
        <f>SUM(D153:M153)</f>
        <v>33</v>
      </c>
      <c r="D153" s="7">
        <v>5</v>
      </c>
      <c r="E153" s="7">
        <v>4</v>
      </c>
      <c r="F153" s="7">
        <v>3</v>
      </c>
      <c r="G153" s="7">
        <v>3</v>
      </c>
      <c r="H153" s="7">
        <v>3</v>
      </c>
      <c r="I153" s="7">
        <v>3</v>
      </c>
      <c r="J153" s="7">
        <v>3</v>
      </c>
      <c r="K153" s="7">
        <v>3</v>
      </c>
      <c r="L153" s="7">
        <v>3</v>
      </c>
      <c r="M153" s="9">
        <v>3</v>
      </c>
      <c r="N153" s="4"/>
      <c r="O153" s="4"/>
      <c r="P153" s="4"/>
    </row>
    <row r="154" spans="1:16" ht="12.75">
      <c r="A154" s="15"/>
      <c r="B154" s="13"/>
      <c r="C154" s="4">
        <f>SUM(D154:M154)</f>
        <v>2350</v>
      </c>
      <c r="D154" s="4">
        <f>D152*D153</f>
        <v>250</v>
      </c>
      <c r="E154" s="4">
        <f aca="true" t="shared" si="28" ref="E154:M154">E152*E153</f>
        <v>240</v>
      </c>
      <c r="F154" s="4">
        <f t="shared" si="28"/>
        <v>210</v>
      </c>
      <c r="G154" s="4">
        <f t="shared" si="28"/>
        <v>210</v>
      </c>
      <c r="H154" s="4">
        <f t="shared" si="28"/>
        <v>240</v>
      </c>
      <c r="I154" s="4">
        <f t="shared" si="28"/>
        <v>240</v>
      </c>
      <c r="J154" s="4">
        <f t="shared" si="28"/>
        <v>240</v>
      </c>
      <c r="K154" s="4">
        <f t="shared" si="28"/>
        <v>240</v>
      </c>
      <c r="L154" s="4">
        <f t="shared" si="28"/>
        <v>240</v>
      </c>
      <c r="M154" s="4">
        <f t="shared" si="28"/>
        <v>240</v>
      </c>
      <c r="N154" s="4"/>
      <c r="O154" s="4"/>
      <c r="P154" s="4"/>
    </row>
    <row r="155" spans="1:16" ht="12.75">
      <c r="A155" s="15"/>
      <c r="B155" s="13"/>
      <c r="C155" s="7" t="str">
        <f>Параметры!B5</f>
        <v>Жим лежа</v>
      </c>
      <c r="D155" s="4" t="s">
        <v>110</v>
      </c>
      <c r="E155" s="4"/>
      <c r="F155" s="4"/>
      <c r="G155" s="4"/>
      <c r="H155" s="4"/>
      <c r="I155" s="4"/>
      <c r="J155" s="4"/>
      <c r="K155" s="4"/>
      <c r="L155" s="4"/>
      <c r="M155" s="8"/>
      <c r="N155" s="4"/>
      <c r="O155" s="4"/>
      <c r="P155" s="4"/>
    </row>
    <row r="156" spans="1:16" ht="12.75">
      <c r="A156" s="15"/>
      <c r="B156" s="13"/>
      <c r="C156" s="4">
        <f>C158/C157</f>
        <v>66.0377358490566</v>
      </c>
      <c r="D156" s="7">
        <f>ROUND(Параметры!C5*0.5/Параметры!C8,0)*Параметры!C8</f>
        <v>50</v>
      </c>
      <c r="E156" s="7">
        <f>ROUND(Параметры!C5*0.6/Параметры!C8,0)*Параметры!C8</f>
        <v>60</v>
      </c>
      <c r="F156" s="7">
        <f>ROUND(Параметры!C5*0.7/Параметры!C8,0)*Параметры!C8</f>
        <v>70</v>
      </c>
      <c r="G156" s="7">
        <f>ROUND(Параметры!C5*0.7/Параметры!C8,0)*Параметры!C8</f>
        <v>70</v>
      </c>
      <c r="H156" s="7">
        <f>ROUND(Параметры!C5*0.8/Параметры!C8,0)*Параметры!C8</f>
        <v>80</v>
      </c>
      <c r="I156" s="7">
        <f>ROUND(Параметры!C5*0.8/Параметры!C8,0)*Параметры!C8</f>
        <v>80</v>
      </c>
      <c r="J156" s="7">
        <f>ROUND(Параметры!C5*0.85/Параметры!C8,0)*Параметры!C8</f>
        <v>85</v>
      </c>
      <c r="K156" s="7">
        <f>ROUND(Параметры!C5*0.85/Параметры!C8,0)*Параметры!C8</f>
        <v>85</v>
      </c>
      <c r="L156" s="7">
        <f>ROUND(Параметры!C5*0.8/Параметры!C8,0)*Параметры!C8</f>
        <v>80</v>
      </c>
      <c r="M156" s="9">
        <f>ROUND(Параметры!C5*0.8/Параметры!C8,0)*Параметры!C8</f>
        <v>80</v>
      </c>
      <c r="N156" s="7">
        <f>ROUND(Параметры!C5*0.7/Параметры!C8,0)*Параметры!C8</f>
        <v>70</v>
      </c>
      <c r="O156" s="7">
        <f>ROUND(Параметры!C5*0.6/Параметры!C8,0)*Параметры!C8</f>
        <v>60</v>
      </c>
      <c r="P156" s="7">
        <f>ROUND(Параметры!C5*0.5/Параметры!C8,0)*Параметры!C8</f>
        <v>50</v>
      </c>
    </row>
    <row r="157" spans="1:16" ht="12.75">
      <c r="A157" s="15"/>
      <c r="B157" s="13"/>
      <c r="C157" s="4">
        <f>SUM(D157:P157)</f>
        <v>53</v>
      </c>
      <c r="D157" s="7">
        <v>6</v>
      </c>
      <c r="E157" s="7">
        <v>5</v>
      </c>
      <c r="F157" s="7">
        <v>4</v>
      </c>
      <c r="G157" s="7">
        <v>4</v>
      </c>
      <c r="H157" s="7">
        <v>3</v>
      </c>
      <c r="I157" s="7">
        <v>3</v>
      </c>
      <c r="J157" s="7">
        <v>2</v>
      </c>
      <c r="K157" s="7">
        <v>2</v>
      </c>
      <c r="L157" s="7">
        <v>3</v>
      </c>
      <c r="M157" s="9">
        <v>3</v>
      </c>
      <c r="N157" s="9">
        <v>4</v>
      </c>
      <c r="O157" s="9">
        <v>6</v>
      </c>
      <c r="P157" s="9">
        <v>8</v>
      </c>
    </row>
    <row r="158" spans="1:16" ht="12.75">
      <c r="A158" s="15"/>
      <c r="B158" s="13"/>
      <c r="C158" s="4">
        <f>SUM(D158:P158)</f>
        <v>3500</v>
      </c>
      <c r="D158" s="4">
        <f>D156*D157</f>
        <v>300</v>
      </c>
      <c r="E158" s="4">
        <f aca="true" t="shared" si="29" ref="E158:P158">E156*E157</f>
        <v>300</v>
      </c>
      <c r="F158" s="4">
        <f t="shared" si="29"/>
        <v>280</v>
      </c>
      <c r="G158" s="4">
        <f t="shared" si="29"/>
        <v>280</v>
      </c>
      <c r="H158" s="4">
        <f t="shared" si="29"/>
        <v>240</v>
      </c>
      <c r="I158" s="4">
        <f t="shared" si="29"/>
        <v>240</v>
      </c>
      <c r="J158" s="4">
        <f t="shared" si="29"/>
        <v>170</v>
      </c>
      <c r="K158" s="4">
        <f t="shared" si="29"/>
        <v>170</v>
      </c>
      <c r="L158" s="4">
        <f t="shared" si="29"/>
        <v>240</v>
      </c>
      <c r="M158" s="4">
        <f t="shared" si="29"/>
        <v>240</v>
      </c>
      <c r="N158" s="4">
        <f t="shared" si="29"/>
        <v>280</v>
      </c>
      <c r="O158" s="4">
        <f t="shared" si="29"/>
        <v>360</v>
      </c>
      <c r="P158" s="4">
        <f t="shared" si="29"/>
        <v>400</v>
      </c>
    </row>
    <row r="159" spans="1:16" ht="12.75">
      <c r="A159" s="15"/>
      <c r="B159" s="13"/>
      <c r="C159" s="4" t="str">
        <f>Параметры!B18</f>
        <v>Разв. лежа</v>
      </c>
      <c r="D159" s="4">
        <v>10</v>
      </c>
      <c r="E159" s="4">
        <v>10</v>
      </c>
      <c r="F159" s="4">
        <v>10</v>
      </c>
      <c r="G159" s="4">
        <v>10</v>
      </c>
      <c r="H159" s="4">
        <v>10</v>
      </c>
      <c r="I159" s="4"/>
      <c r="J159" s="4"/>
      <c r="K159" s="4"/>
      <c r="L159" s="4"/>
      <c r="M159" s="8"/>
      <c r="N159" s="4"/>
      <c r="O159" s="4"/>
      <c r="P159" s="4"/>
    </row>
    <row r="160" spans="1:16" ht="12.75">
      <c r="A160" s="15"/>
      <c r="B160" s="13"/>
      <c r="C160" s="4" t="str">
        <f>Параметры!B21</f>
        <v>Отж. на брусьях</v>
      </c>
      <c r="D160" s="4">
        <v>8</v>
      </c>
      <c r="E160" s="4">
        <v>8</v>
      </c>
      <c r="F160" s="4">
        <v>8</v>
      </c>
      <c r="G160" s="4">
        <v>8</v>
      </c>
      <c r="H160" s="4">
        <v>8</v>
      </c>
      <c r="I160" s="4"/>
      <c r="J160" s="4"/>
      <c r="K160" s="4"/>
      <c r="L160" s="4"/>
      <c r="M160" s="8"/>
      <c r="N160" s="4"/>
      <c r="O160" s="4"/>
      <c r="P160" s="4"/>
    </row>
    <row r="161" spans="1:16" ht="13.5" thickBot="1">
      <c r="A161" s="15"/>
      <c r="B161" s="14"/>
      <c r="C161" s="4" t="str">
        <f>Параметры!B25</f>
        <v>Накл. сидя</v>
      </c>
      <c r="D161" s="4">
        <v>5</v>
      </c>
      <c r="E161" s="4">
        <v>5</v>
      </c>
      <c r="F161" s="4">
        <v>5</v>
      </c>
      <c r="G161" s="4">
        <v>5</v>
      </c>
      <c r="H161" s="4">
        <v>5</v>
      </c>
      <c r="I161" s="4"/>
      <c r="J161" s="4"/>
      <c r="K161" s="4"/>
      <c r="L161" s="4"/>
      <c r="M161" s="8"/>
      <c r="N161" s="4"/>
      <c r="O161" s="4"/>
      <c r="P161" s="4"/>
    </row>
  </sheetData>
  <mergeCells count="16">
    <mergeCell ref="B122:B136"/>
    <mergeCell ref="B137:B150"/>
    <mergeCell ref="B151:B161"/>
    <mergeCell ref="A122:A161"/>
    <mergeCell ref="B83:B94"/>
    <mergeCell ref="B95:B109"/>
    <mergeCell ref="B110:B121"/>
    <mergeCell ref="A83:A121"/>
    <mergeCell ref="B38:B52"/>
    <mergeCell ref="B53:B67"/>
    <mergeCell ref="B68:B82"/>
    <mergeCell ref="A38:A82"/>
    <mergeCell ref="B4:B14"/>
    <mergeCell ref="B15:B26"/>
    <mergeCell ref="B27:B37"/>
    <mergeCell ref="A4:A37"/>
  </mergeCells>
  <printOptions gridLines="1"/>
  <pageMargins left="0.75" right="0.75" top="1" bottom="1" header="0.5" footer="0.5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7"/>
  <sheetViews>
    <sheetView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.875" style="0" customWidth="1"/>
    <col min="3" max="3" width="14.375" style="0" customWidth="1"/>
    <col min="4" max="4" width="5.25390625" style="0" customWidth="1"/>
    <col min="5" max="5" width="5.625" style="0" customWidth="1"/>
    <col min="6" max="6" width="5.00390625" style="0" customWidth="1"/>
    <col min="7" max="10" width="4.875" style="0" customWidth="1"/>
    <col min="11" max="11" width="5.00390625" style="0" customWidth="1"/>
    <col min="12" max="13" width="5.125" style="0" customWidth="1"/>
    <col min="14" max="14" width="5.25390625" style="0" customWidth="1"/>
    <col min="15" max="15" width="5.00390625" style="0" customWidth="1"/>
    <col min="16" max="16" width="5.25390625" style="0" customWidth="1"/>
    <col min="17" max="17" width="5.125" style="0" customWidth="1"/>
    <col min="18" max="19" width="4.75390625" style="0" customWidth="1"/>
    <col min="20" max="20" width="5.375" style="0" customWidth="1"/>
    <col min="21" max="21" width="4.75390625" style="0" customWidth="1"/>
    <col min="22" max="22" width="4.625" style="0" customWidth="1"/>
    <col min="23" max="23" width="4.75390625" style="0" customWidth="1"/>
    <col min="24" max="24" width="7.75390625" style="0" customWidth="1"/>
  </cols>
  <sheetData>
    <row r="2" ht="15.75">
      <c r="C2" s="6" t="s">
        <v>24</v>
      </c>
    </row>
    <row r="3" ht="13.5" thickBot="1"/>
    <row r="4" spans="1:4" ht="12.75" customHeight="1">
      <c r="A4" s="19" t="s">
        <v>34</v>
      </c>
      <c r="B4" s="12" t="s">
        <v>25</v>
      </c>
      <c r="C4" s="2" t="str">
        <f>Параметры!B5</f>
        <v>Жим лежа</v>
      </c>
      <c r="D4" t="s">
        <v>157</v>
      </c>
    </row>
    <row r="5" spans="1:15" ht="12.75">
      <c r="A5" s="19"/>
      <c r="B5" s="13"/>
      <c r="C5">
        <f>C7/C6</f>
        <v>70.8108108108108</v>
      </c>
      <c r="D5" s="2">
        <f>ROUND(Параметры!C5*0.5/Параметры!C8,0)*Параметры!C8</f>
        <v>50</v>
      </c>
      <c r="E5" s="2">
        <f>ROUND(Параметры!C5*0.6/Параметры!C8,0)*Параметры!C8</f>
        <v>60</v>
      </c>
      <c r="F5" s="2">
        <f>ROUND(Параметры!C5*0.6/Параметры!C8,0)*Параметры!C8</f>
        <v>60</v>
      </c>
      <c r="G5" s="2">
        <f>ROUND(Параметры!C5*0.7/Параметры!C8,0)*Параметры!C8</f>
        <v>70</v>
      </c>
      <c r="H5" s="2">
        <f>ROUND(Параметры!C5*0.7/Параметры!C8,0)*Параметры!C8</f>
        <v>70</v>
      </c>
      <c r="I5" s="2">
        <f>ROUND(Параметры!C5*0.8/Параметры!C8,0)*Параметры!C8</f>
        <v>80</v>
      </c>
      <c r="J5" s="2">
        <f>ROUND(Параметры!C5*0.8/Параметры!C8,0)*Параметры!C8</f>
        <v>80</v>
      </c>
      <c r="K5" s="2">
        <f>ROUND(Параметры!C5*0.85/Параметры!C8,0)*Параметры!C8</f>
        <v>85</v>
      </c>
      <c r="L5" s="2">
        <f>ROUND(Параметры!C5*0.85/Параметры!C8,0)*Параметры!C8</f>
        <v>85</v>
      </c>
      <c r="M5" s="2">
        <f>ROUND(Параметры!C5*0.85/Параметры!C8,0)*Параметры!C8</f>
        <v>85</v>
      </c>
      <c r="N5" s="2">
        <f>ROUND(Параметры!C5*0.8/Параметры!C8,0)*Параметры!C8</f>
        <v>80</v>
      </c>
      <c r="O5" s="2">
        <f>ROUND(Параметры!C5*0.8/Параметры!C8,0)*Параметры!C8</f>
        <v>80</v>
      </c>
    </row>
    <row r="6" spans="1:15" ht="12.75">
      <c r="A6" s="19"/>
      <c r="B6" s="13"/>
      <c r="C6">
        <f>SUM(D6:O6)</f>
        <v>37</v>
      </c>
      <c r="D6" s="2">
        <v>5</v>
      </c>
      <c r="E6" s="2">
        <v>4</v>
      </c>
      <c r="F6" s="2">
        <v>4</v>
      </c>
      <c r="G6" s="2">
        <v>3</v>
      </c>
      <c r="H6" s="2">
        <v>3</v>
      </c>
      <c r="I6" s="2">
        <v>3</v>
      </c>
      <c r="J6" s="2">
        <v>3</v>
      </c>
      <c r="K6" s="2">
        <v>2</v>
      </c>
      <c r="L6" s="2">
        <v>2</v>
      </c>
      <c r="M6" s="2">
        <v>2</v>
      </c>
      <c r="N6" s="2">
        <v>3</v>
      </c>
      <c r="O6" s="2">
        <v>3</v>
      </c>
    </row>
    <row r="7" spans="1:15" ht="12.75">
      <c r="A7" s="19"/>
      <c r="B7" s="13"/>
      <c r="C7">
        <f>SUM(D7:O7)</f>
        <v>2620</v>
      </c>
      <c r="D7">
        <f>D5*D6</f>
        <v>250</v>
      </c>
      <c r="E7">
        <f aca="true" t="shared" si="0" ref="E7:N7">E5*E6</f>
        <v>240</v>
      </c>
      <c r="F7">
        <f t="shared" si="0"/>
        <v>240</v>
      </c>
      <c r="G7">
        <f t="shared" si="0"/>
        <v>210</v>
      </c>
      <c r="H7">
        <f t="shared" si="0"/>
        <v>210</v>
      </c>
      <c r="I7">
        <f t="shared" si="0"/>
        <v>240</v>
      </c>
      <c r="J7">
        <f t="shared" si="0"/>
        <v>240</v>
      </c>
      <c r="K7">
        <f t="shared" si="0"/>
        <v>170</v>
      </c>
      <c r="L7">
        <f t="shared" si="0"/>
        <v>170</v>
      </c>
      <c r="M7">
        <f t="shared" si="0"/>
        <v>170</v>
      </c>
      <c r="N7">
        <f t="shared" si="0"/>
        <v>240</v>
      </c>
      <c r="O7">
        <f>O5*O6</f>
        <v>240</v>
      </c>
    </row>
    <row r="8" spans="1:4" ht="12.75">
      <c r="A8" s="19"/>
      <c r="B8" s="13"/>
      <c r="C8" s="2" t="str">
        <f>Параметры!B4</f>
        <v>Приседания</v>
      </c>
      <c r="D8" t="s">
        <v>104</v>
      </c>
    </row>
    <row r="9" spans="1:12" ht="12.75">
      <c r="A9" s="19"/>
      <c r="B9" s="13"/>
      <c r="C9">
        <f>C11/C10</f>
        <v>70.33333333333333</v>
      </c>
      <c r="D9" s="2">
        <f>ROUND(Параметры!C4*0.5/Параметры!C8,0)*Параметры!C8</f>
        <v>50</v>
      </c>
      <c r="E9" s="2">
        <f>ROUND(Параметры!C4*0.6/Параметры!C8,0)*Параметры!C8</f>
        <v>60</v>
      </c>
      <c r="F9" s="2">
        <f>ROUND(Параметры!C4*0.7/Параметры!C8,0)*Параметры!C8</f>
        <v>70</v>
      </c>
      <c r="G9" s="2">
        <f>ROUND(Параметры!C4*0.7/Параметры!C8,0)*Параметры!C8</f>
        <v>70</v>
      </c>
      <c r="H9" s="2">
        <f>ROUND(Параметры!C4*0.8/Параметры!C8,0)*Параметры!C8</f>
        <v>80</v>
      </c>
      <c r="I9" s="2">
        <f>ROUND(Параметры!C4*0.8/Параметры!C8,0)*Параметры!C8</f>
        <v>80</v>
      </c>
      <c r="J9" s="2">
        <f>ROUND(Параметры!C4*0.8/Параметры!C8,0)*Параметры!C8</f>
        <v>80</v>
      </c>
      <c r="K9" s="2">
        <f>ROUND(Параметры!C4*0.8/Параметры!C8,0)*Параметры!C8</f>
        <v>80</v>
      </c>
      <c r="L9" s="2">
        <f>ROUND(Параметры!C4*0.8/Параметры!C8,0)*Параметры!C8</f>
        <v>80</v>
      </c>
    </row>
    <row r="10" spans="1:12" ht="12.75">
      <c r="A10" s="19"/>
      <c r="B10" s="13"/>
      <c r="C10">
        <f>SUM(D10:L10)</f>
        <v>30</v>
      </c>
      <c r="D10" s="2">
        <v>5</v>
      </c>
      <c r="E10" s="2">
        <v>4</v>
      </c>
      <c r="F10" s="2">
        <v>3</v>
      </c>
      <c r="G10" s="2">
        <v>3</v>
      </c>
      <c r="H10" s="2">
        <v>3</v>
      </c>
      <c r="I10" s="2">
        <v>3</v>
      </c>
      <c r="J10" s="2">
        <v>3</v>
      </c>
      <c r="K10" s="2">
        <v>3</v>
      </c>
      <c r="L10" s="2">
        <v>3</v>
      </c>
    </row>
    <row r="11" spans="1:12" ht="12.75">
      <c r="A11" s="19"/>
      <c r="B11" s="13"/>
      <c r="C11">
        <f>SUM(D11:L11)</f>
        <v>2110</v>
      </c>
      <c r="D11">
        <f>D9*D10</f>
        <v>250</v>
      </c>
      <c r="E11">
        <f aca="true" t="shared" si="1" ref="E11:L11">E9*E10</f>
        <v>240</v>
      </c>
      <c r="F11">
        <f t="shared" si="1"/>
        <v>210</v>
      </c>
      <c r="G11">
        <f t="shared" si="1"/>
        <v>210</v>
      </c>
      <c r="H11">
        <f t="shared" si="1"/>
        <v>240</v>
      </c>
      <c r="I11">
        <f t="shared" si="1"/>
        <v>240</v>
      </c>
      <c r="J11">
        <f t="shared" si="1"/>
        <v>240</v>
      </c>
      <c r="K11">
        <f t="shared" si="1"/>
        <v>240</v>
      </c>
      <c r="L11">
        <f t="shared" si="1"/>
        <v>240</v>
      </c>
    </row>
    <row r="12" spans="1:4" ht="12.75">
      <c r="A12" s="19"/>
      <c r="B12" s="13"/>
      <c r="C12" s="2" t="str">
        <f>Параметры!B5</f>
        <v>Жим лежа</v>
      </c>
      <c r="D12" t="s">
        <v>105</v>
      </c>
    </row>
    <row r="13" spans="1:10" ht="12.75">
      <c r="A13" s="19"/>
      <c r="B13" s="13"/>
      <c r="C13">
        <f>C15/C14</f>
        <v>70</v>
      </c>
      <c r="D13" s="2">
        <f>ROUND(Параметры!C5*0.55/Параметры!C8,0)*Параметры!C8</f>
        <v>55</v>
      </c>
      <c r="E13" s="2">
        <f>ROUND(Параметры!C5*0.65/Параметры!C8,0)*Параметры!C8</f>
        <v>65</v>
      </c>
      <c r="F13" s="2">
        <f>ROUND(Параметры!C5*0.75/Параметры!C8,0)*Параметры!C8</f>
        <v>75</v>
      </c>
      <c r="G13" s="2">
        <f>ROUND(Параметры!C5*0.75/Параметры!C8,0)*Параметры!C8</f>
        <v>75</v>
      </c>
      <c r="H13" s="2">
        <f>ROUND(Параметры!C5*0.75/Параметры!C8,0)*Параметры!C8</f>
        <v>75</v>
      </c>
      <c r="I13" s="2">
        <f>ROUND(Параметры!C5*0.75/Параметры!C8,0)*Параметры!C8</f>
        <v>75</v>
      </c>
      <c r="J13" s="2">
        <f>ROUND(Параметры!C5*0.75/Параметры!C8,0)*Параметры!C8</f>
        <v>75</v>
      </c>
    </row>
    <row r="14" spans="1:10" ht="12.75">
      <c r="A14" s="19"/>
      <c r="B14" s="13"/>
      <c r="C14">
        <f>SUM(D14:J14)</f>
        <v>30</v>
      </c>
      <c r="D14" s="2">
        <v>5</v>
      </c>
      <c r="E14" s="2">
        <v>5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</row>
    <row r="15" spans="1:10" ht="12.75">
      <c r="A15" s="19"/>
      <c r="B15" s="13"/>
      <c r="C15">
        <f>SUM(D15:J15)</f>
        <v>2100</v>
      </c>
      <c r="D15">
        <f>D13*D14</f>
        <v>275</v>
      </c>
      <c r="E15">
        <f aca="true" t="shared" si="2" ref="E15:J15">E13*E14</f>
        <v>325</v>
      </c>
      <c r="F15">
        <f t="shared" si="2"/>
        <v>300</v>
      </c>
      <c r="G15">
        <f t="shared" si="2"/>
        <v>300</v>
      </c>
      <c r="H15">
        <f t="shared" si="2"/>
        <v>300</v>
      </c>
      <c r="I15">
        <f t="shared" si="2"/>
        <v>300</v>
      </c>
      <c r="J15">
        <f t="shared" si="2"/>
        <v>300</v>
      </c>
    </row>
    <row r="16" spans="1:8" ht="12.75">
      <c r="A16" s="19"/>
      <c r="B16" s="13"/>
      <c r="C16" t="str">
        <f>Параметры!B18</f>
        <v>Разв. лежа</v>
      </c>
      <c r="D16">
        <v>10</v>
      </c>
      <c r="E16">
        <v>10</v>
      </c>
      <c r="F16">
        <v>10</v>
      </c>
      <c r="G16">
        <v>10</v>
      </c>
      <c r="H16">
        <v>10</v>
      </c>
    </row>
    <row r="17" spans="1:9" ht="12.75">
      <c r="A17" s="19"/>
      <c r="B17" s="13"/>
      <c r="C17" t="str">
        <f>Параметры!B32</f>
        <v>Жим ногами</v>
      </c>
      <c r="D17">
        <v>6</v>
      </c>
      <c r="E17">
        <v>6</v>
      </c>
      <c r="F17">
        <v>6</v>
      </c>
      <c r="G17">
        <v>6</v>
      </c>
      <c r="H17">
        <v>6</v>
      </c>
      <c r="I17">
        <v>6</v>
      </c>
    </row>
    <row r="18" spans="1:8" ht="13.5" thickBot="1">
      <c r="A18" s="19"/>
      <c r="B18" s="14"/>
      <c r="C18" t="str">
        <f>Параметры!B19</f>
        <v>Накл. стоя</v>
      </c>
      <c r="D18">
        <v>5</v>
      </c>
      <c r="E18">
        <v>5</v>
      </c>
      <c r="F18">
        <v>5</v>
      </c>
      <c r="G18">
        <v>5</v>
      </c>
      <c r="H18">
        <v>5</v>
      </c>
    </row>
    <row r="19" spans="1:4" ht="12.75" customHeight="1">
      <c r="A19" s="19"/>
      <c r="B19" s="12" t="s">
        <v>26</v>
      </c>
      <c r="C19" s="2" t="str">
        <f>Параметры!B6</f>
        <v>Тяга становая</v>
      </c>
      <c r="D19" t="s">
        <v>111</v>
      </c>
    </row>
    <row r="20" spans="1:14" ht="12.75">
      <c r="A20" s="19"/>
      <c r="B20" s="13"/>
      <c r="C20">
        <f>C22/C21</f>
        <v>70.625</v>
      </c>
      <c r="D20" s="2">
        <f>ROUND(Параметры!C6*0.5/Параметры!C8,0)*Параметры!C8</f>
        <v>50</v>
      </c>
      <c r="E20" s="2">
        <f>ROUND(Параметры!C6*0.6/Параметры!C8,0)*Параметры!C8</f>
        <v>60</v>
      </c>
      <c r="F20" s="2">
        <f>ROUND(Параметры!C6*0.6/Параметры!C8,0)*Параметры!C8</f>
        <v>60</v>
      </c>
      <c r="G20" s="2">
        <f>ROUND(Параметры!C6*0.7/Параметры!C8,0)*Параметры!C8</f>
        <v>70</v>
      </c>
      <c r="H20" s="2">
        <f>ROUND(Параметры!C6*0.7/Параметры!C8,0)*Параметры!C8</f>
        <v>70</v>
      </c>
      <c r="I20" s="2">
        <f>ROUND(Параметры!C6*0.8/Параметры!C8,0)*Параметры!C8</f>
        <v>80</v>
      </c>
      <c r="J20" s="2">
        <f>ROUND(Параметры!C6*0.8/Параметры!C8,0)*Параметры!C8</f>
        <v>80</v>
      </c>
      <c r="K20" s="2">
        <f>ROUND(Параметры!C6*0.85/Параметры!C8,0)*Параметры!C8</f>
        <v>85</v>
      </c>
      <c r="L20" s="2">
        <f>ROUND(Параметры!C6*0.85/Параметры!C8,0)*Параметры!C8</f>
        <v>85</v>
      </c>
      <c r="M20" s="2">
        <f>ROUND(Параметры!C6*0.85/Параметры!C8,0)*Параметры!C8</f>
        <v>85</v>
      </c>
      <c r="N20" s="2">
        <f>ROUND(Параметры!C6*0.85/Параметры!C8,0)*Параметры!C8</f>
        <v>85</v>
      </c>
    </row>
    <row r="21" spans="1:14" ht="12.75">
      <c r="A21" s="19"/>
      <c r="B21" s="13"/>
      <c r="C21">
        <f>SUM(D21:N21)</f>
        <v>32</v>
      </c>
      <c r="D21" s="2">
        <v>4</v>
      </c>
      <c r="E21" s="2">
        <v>4</v>
      </c>
      <c r="F21" s="2">
        <v>4</v>
      </c>
      <c r="G21" s="2">
        <v>3</v>
      </c>
      <c r="H21" s="2">
        <v>3</v>
      </c>
      <c r="I21" s="2">
        <v>3</v>
      </c>
      <c r="J21" s="2">
        <v>3</v>
      </c>
      <c r="K21" s="2">
        <v>2</v>
      </c>
      <c r="L21" s="2">
        <v>2</v>
      </c>
      <c r="M21" s="2">
        <v>2</v>
      </c>
      <c r="N21" s="2">
        <v>2</v>
      </c>
    </row>
    <row r="22" spans="1:14" ht="12.75">
      <c r="A22" s="19"/>
      <c r="B22" s="13"/>
      <c r="C22">
        <f>SUM(D22:N22)</f>
        <v>2260</v>
      </c>
      <c r="D22">
        <f>D20*D21</f>
        <v>200</v>
      </c>
      <c r="E22">
        <f aca="true" t="shared" si="3" ref="E22:N22">E20*E21</f>
        <v>240</v>
      </c>
      <c r="F22">
        <f t="shared" si="3"/>
        <v>240</v>
      </c>
      <c r="G22">
        <f t="shared" si="3"/>
        <v>210</v>
      </c>
      <c r="H22">
        <f t="shared" si="3"/>
        <v>210</v>
      </c>
      <c r="I22">
        <f t="shared" si="3"/>
        <v>240</v>
      </c>
      <c r="J22">
        <f t="shared" si="3"/>
        <v>240</v>
      </c>
      <c r="K22">
        <f t="shared" si="3"/>
        <v>170</v>
      </c>
      <c r="L22">
        <f t="shared" si="3"/>
        <v>170</v>
      </c>
      <c r="M22">
        <f t="shared" si="3"/>
        <v>170</v>
      </c>
      <c r="N22">
        <f t="shared" si="3"/>
        <v>170</v>
      </c>
    </row>
    <row r="23" spans="1:26" ht="12.75">
      <c r="A23" s="19"/>
      <c r="B23" s="13"/>
      <c r="C23" s="2" t="str">
        <f>Параметры!B5</f>
        <v>Жим лежа</v>
      </c>
      <c r="D23" s="11" t="s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3" ht="12.75">
      <c r="A24" s="19"/>
      <c r="B24" s="13"/>
      <c r="C24">
        <f>C26/C25</f>
        <v>62.44444444444444</v>
      </c>
      <c r="D24" s="2">
        <f>ROUND(Параметры!C5*0.5/Параметры!C8,0)*Параметры!C8</f>
        <v>50</v>
      </c>
      <c r="E24" s="2">
        <f>ROUND(Параметры!C5*0.55/Параметры!C8,0)*Параметры!C8</f>
        <v>55</v>
      </c>
      <c r="F24" s="2">
        <f>ROUND(Параметры!C5*0.6/Параметры!C8,0)*Параметры!C8</f>
        <v>60</v>
      </c>
      <c r="G24" s="2">
        <f>ROUND(Параметры!C5*0.65/Параметры!C8,0)*Параметры!C8</f>
        <v>65</v>
      </c>
      <c r="H24" s="2">
        <f>ROUND(Параметры!C5*0.7/Параметры!C8,0)*Параметры!C8</f>
        <v>70</v>
      </c>
      <c r="I24" s="2">
        <f>ROUND(Параметры!C5*0.75/Параметры!C8,0)*Параметры!C8</f>
        <v>75</v>
      </c>
      <c r="J24" s="2">
        <f>ROUND(Параметры!C5*0.75/Параметры!C8,0)*Параметры!C8</f>
        <v>75</v>
      </c>
      <c r="K24" s="2">
        <f>ROUND(Параметры!C5*0.8/Параметры!C8,0)*Параметры!C8</f>
        <v>80</v>
      </c>
      <c r="L24" s="2">
        <f>ROUND(Параметры!C5*0.8/Параметры!C8,0)*Параметры!C8</f>
        <v>80</v>
      </c>
      <c r="M24" s="2">
        <f>ROUND(Параметры!C5*0.85/Параметры!C8,0)*Параметры!C8</f>
        <v>85</v>
      </c>
      <c r="N24" s="2">
        <f>ROUND(Параметры!C5*0.85/Параметры!C8,0)*Параметры!C8</f>
        <v>85</v>
      </c>
      <c r="O24" s="2">
        <f>ROUND(Параметры!C5*0.85/Параметры!C8,0)*Параметры!C8</f>
        <v>85</v>
      </c>
      <c r="P24" s="2">
        <f>ROUND(Параметры!C5*0.8/Параметры!C8,0)*Параметры!C8</f>
        <v>80</v>
      </c>
      <c r="Q24" s="2">
        <f>ROUND(Параметры!C5*0.8/Параметры!C8,0)*Параметры!C8</f>
        <v>80</v>
      </c>
      <c r="R24" s="2">
        <f>ROUND(Параметры!C5*0.75/Параметры!C8,0)*Параметры!C8</f>
        <v>75</v>
      </c>
      <c r="S24" s="2">
        <f>ROUND(Параметры!C5*0.7/Параметры!C8,0)*Параметры!C8</f>
        <v>70</v>
      </c>
      <c r="T24" s="2">
        <f>ROUND(Параметры!C5*0.65/Параметры!C8,0)*Параметры!C8</f>
        <v>65</v>
      </c>
      <c r="U24" s="2">
        <f>ROUND(Параметры!C5*0.6/Параметры!C8,0)*Параметры!C8</f>
        <v>60</v>
      </c>
      <c r="V24" s="2">
        <f>ROUND(Параметры!C5*0.55/Параметры!C8,0)*Параметры!C8</f>
        <v>55</v>
      </c>
      <c r="W24" s="2">
        <f>ROUND(Параметры!C5*0.5/Параметры!C8,0)*Параметры!C8</f>
        <v>50</v>
      </c>
    </row>
    <row r="25" spans="1:23" ht="12.75">
      <c r="A25" s="19"/>
      <c r="B25" s="13"/>
      <c r="C25">
        <f>SUM(D25:W25)</f>
        <v>90</v>
      </c>
      <c r="D25" s="2">
        <v>8</v>
      </c>
      <c r="E25" s="2">
        <v>7</v>
      </c>
      <c r="F25" s="2">
        <v>6</v>
      </c>
      <c r="G25" s="2">
        <v>5</v>
      </c>
      <c r="H25" s="2">
        <v>4</v>
      </c>
      <c r="I25" s="2">
        <v>3</v>
      </c>
      <c r="J25" s="2">
        <v>3</v>
      </c>
      <c r="K25" s="2">
        <v>2</v>
      </c>
      <c r="L25" s="2">
        <v>2</v>
      </c>
      <c r="M25" s="2">
        <v>1</v>
      </c>
      <c r="N25" s="2">
        <v>1</v>
      </c>
      <c r="O25" s="2">
        <v>1</v>
      </c>
      <c r="P25" s="2">
        <v>2</v>
      </c>
      <c r="Q25" s="2">
        <v>2</v>
      </c>
      <c r="R25" s="2">
        <v>3</v>
      </c>
      <c r="S25" s="2">
        <v>4</v>
      </c>
      <c r="T25" s="2">
        <v>6</v>
      </c>
      <c r="U25" s="2">
        <v>8</v>
      </c>
      <c r="V25" s="2">
        <v>10</v>
      </c>
      <c r="W25" s="2">
        <v>12</v>
      </c>
    </row>
    <row r="26" spans="1:23" ht="12.75">
      <c r="A26" s="19"/>
      <c r="B26" s="13"/>
      <c r="C26">
        <f>SUM(D26:W26)</f>
        <v>5620</v>
      </c>
      <c r="D26">
        <f>D24*D25</f>
        <v>400</v>
      </c>
      <c r="E26">
        <f aca="true" t="shared" si="4" ref="E26:W26">E24*E25</f>
        <v>385</v>
      </c>
      <c r="F26">
        <f t="shared" si="4"/>
        <v>360</v>
      </c>
      <c r="G26">
        <f t="shared" si="4"/>
        <v>325</v>
      </c>
      <c r="H26">
        <f t="shared" si="4"/>
        <v>280</v>
      </c>
      <c r="I26">
        <f t="shared" si="4"/>
        <v>225</v>
      </c>
      <c r="J26">
        <f t="shared" si="4"/>
        <v>225</v>
      </c>
      <c r="K26">
        <f t="shared" si="4"/>
        <v>160</v>
      </c>
      <c r="L26">
        <f t="shared" si="4"/>
        <v>160</v>
      </c>
      <c r="M26">
        <f t="shared" si="4"/>
        <v>85</v>
      </c>
      <c r="N26">
        <f t="shared" si="4"/>
        <v>85</v>
      </c>
      <c r="O26">
        <f t="shared" si="4"/>
        <v>85</v>
      </c>
      <c r="P26">
        <f t="shared" si="4"/>
        <v>160</v>
      </c>
      <c r="Q26">
        <f t="shared" si="4"/>
        <v>160</v>
      </c>
      <c r="R26">
        <f t="shared" si="4"/>
        <v>225</v>
      </c>
      <c r="S26">
        <f t="shared" si="4"/>
        <v>280</v>
      </c>
      <c r="T26">
        <f t="shared" si="4"/>
        <v>390</v>
      </c>
      <c r="U26">
        <f t="shared" si="4"/>
        <v>480</v>
      </c>
      <c r="V26">
        <f t="shared" si="4"/>
        <v>550</v>
      </c>
      <c r="W26">
        <f t="shared" si="4"/>
        <v>600</v>
      </c>
    </row>
    <row r="27" spans="1:8" ht="12.75">
      <c r="A27" s="19"/>
      <c r="B27" s="13"/>
      <c r="C27" t="str">
        <f>Параметры!B18</f>
        <v>Разв. лежа</v>
      </c>
      <c r="D27">
        <v>10</v>
      </c>
      <c r="E27">
        <v>10</v>
      </c>
      <c r="F27">
        <v>10</v>
      </c>
      <c r="G27">
        <v>10</v>
      </c>
      <c r="H27">
        <v>10</v>
      </c>
    </row>
    <row r="28" spans="1:4" ht="12.75">
      <c r="A28" s="19"/>
      <c r="B28" s="13"/>
      <c r="C28" s="2" t="str">
        <f>Параметры!B11</f>
        <v>Тяга с плинтов</v>
      </c>
      <c r="D28" t="s">
        <v>113</v>
      </c>
    </row>
    <row r="29" spans="1:12" ht="12.75">
      <c r="A29" s="19"/>
      <c r="B29" s="13"/>
      <c r="C29">
        <f>C31/C30</f>
        <v>81.48148148148148</v>
      </c>
      <c r="D29" s="2">
        <f>ROUND(Параметры!C6*0.6/Параметры!C8,0)*Параметры!C8</f>
        <v>60</v>
      </c>
      <c r="E29" s="2">
        <f>ROUND(Параметры!C6*0.7/Параметры!C8,0)*Параметры!C8</f>
        <v>70</v>
      </c>
      <c r="F29" s="2">
        <f>ROUND(Параметры!C6*0.8/Параметры!C8,0)*Параметры!C8</f>
        <v>80</v>
      </c>
      <c r="G29" s="2">
        <f>ROUND(Параметры!C6*0.8/Параметры!C8,0)*Параметры!C8</f>
        <v>80</v>
      </c>
      <c r="H29" s="2">
        <f>ROUND(Параметры!C6*0.9/Параметры!C8,0)*Параметры!C8</f>
        <v>90</v>
      </c>
      <c r="I29" s="2">
        <f>ROUND(Параметры!C6*0.9/Параметры!C8,0)*Параметры!C8</f>
        <v>90</v>
      </c>
      <c r="J29" s="2">
        <f>ROUND(Параметры!C6*1/Параметры!C8,0)*Параметры!C8</f>
        <v>100</v>
      </c>
      <c r="K29" s="2">
        <f>ROUND(Параметры!C6*1/Параметры!C8,0)*Параметры!C8</f>
        <v>100</v>
      </c>
      <c r="L29" s="2">
        <f>ROUND(Параметры!C6*1/Параметры!C8,0)*Параметры!C8</f>
        <v>100</v>
      </c>
    </row>
    <row r="30" spans="1:12" ht="12.75">
      <c r="A30" s="19"/>
      <c r="B30" s="13"/>
      <c r="C30">
        <f>SUM(D30:L30)</f>
        <v>27</v>
      </c>
      <c r="D30" s="2">
        <v>5</v>
      </c>
      <c r="E30" s="2">
        <v>4</v>
      </c>
      <c r="F30" s="2">
        <v>3</v>
      </c>
      <c r="G30" s="2">
        <v>3</v>
      </c>
      <c r="H30" s="2">
        <v>3</v>
      </c>
      <c r="I30" s="2">
        <v>3</v>
      </c>
      <c r="J30" s="2">
        <v>2</v>
      </c>
      <c r="K30" s="2">
        <v>2</v>
      </c>
      <c r="L30" s="2">
        <v>2</v>
      </c>
    </row>
    <row r="31" spans="1:12" ht="12.75">
      <c r="A31" s="19"/>
      <c r="B31" s="13"/>
      <c r="C31">
        <f>SUM(D31:L31)</f>
        <v>2200</v>
      </c>
      <c r="D31">
        <f>D29*D30</f>
        <v>300</v>
      </c>
      <c r="E31">
        <f aca="true" t="shared" si="5" ref="E31:L31">E29*E30</f>
        <v>280</v>
      </c>
      <c r="F31">
        <f t="shared" si="5"/>
        <v>240</v>
      </c>
      <c r="G31">
        <f t="shared" si="5"/>
        <v>240</v>
      </c>
      <c r="H31">
        <f t="shared" si="5"/>
        <v>270</v>
      </c>
      <c r="I31">
        <f t="shared" si="5"/>
        <v>270</v>
      </c>
      <c r="J31">
        <f t="shared" si="5"/>
        <v>200</v>
      </c>
      <c r="K31">
        <f t="shared" si="5"/>
        <v>200</v>
      </c>
      <c r="L31">
        <f t="shared" si="5"/>
        <v>200</v>
      </c>
    </row>
    <row r="32" spans="1:9" ht="12.75">
      <c r="A32" s="19"/>
      <c r="B32" s="13"/>
      <c r="C32" t="str">
        <f>Параметры!B22</f>
        <v>Ножн. на спине</v>
      </c>
      <c r="D32">
        <v>5</v>
      </c>
      <c r="E32">
        <v>5</v>
      </c>
      <c r="F32">
        <v>5</v>
      </c>
      <c r="G32">
        <v>5</v>
      </c>
      <c r="H32">
        <v>5</v>
      </c>
      <c r="I32">
        <v>5</v>
      </c>
    </row>
    <row r="33" spans="1:7" ht="13.5" thickBot="1">
      <c r="A33" s="19"/>
      <c r="B33" s="14"/>
      <c r="C33" t="str">
        <f>Параметры!B23</f>
        <v>Пресс</v>
      </c>
      <c r="D33">
        <v>10</v>
      </c>
      <c r="E33">
        <v>10</v>
      </c>
      <c r="F33">
        <v>10</v>
      </c>
      <c r="G33">
        <v>10</v>
      </c>
    </row>
    <row r="34" spans="1:4" ht="12.75" customHeight="1">
      <c r="A34" s="19"/>
      <c r="B34" s="12" t="s">
        <v>27</v>
      </c>
      <c r="C34" s="2" t="str">
        <f>Параметры!B4</f>
        <v>Приседания</v>
      </c>
      <c r="D34" t="s">
        <v>114</v>
      </c>
    </row>
    <row r="35" spans="1:13" ht="12.75">
      <c r="A35" s="19"/>
      <c r="B35" s="13"/>
      <c r="C35">
        <f>C37/C36</f>
        <v>71.37931034482759</v>
      </c>
      <c r="D35" s="2">
        <f>ROUND(Параметры!C4*0.5/Параметры!C8,0)*Параметры!C8</f>
        <v>50</v>
      </c>
      <c r="E35" s="2">
        <f>ROUND(Параметры!C4*0.6/Параметры!C8,0)*Параметры!C8</f>
        <v>60</v>
      </c>
      <c r="F35" s="2">
        <f>ROUND(Параметры!C4*0.7/Параметры!C8,0)*Параметры!C8</f>
        <v>70</v>
      </c>
      <c r="G35" s="2">
        <f>ROUND(Параметры!C4*0.7/Параметры!C8,0)*Параметры!C8</f>
        <v>70</v>
      </c>
      <c r="H35" s="2">
        <f>ROUND(Параметры!C4*0.8/Параметры!C8,0)*Параметры!C8</f>
        <v>80</v>
      </c>
      <c r="I35" s="2">
        <f>ROUND(Параметры!C4*0.8/Параметры!C8,0)*Параметры!C8</f>
        <v>80</v>
      </c>
      <c r="J35" s="2">
        <f>ROUND(Параметры!C4*0.85/Параметры!C8,0)*Параметры!C8</f>
        <v>85</v>
      </c>
      <c r="K35" s="2">
        <f>ROUND(Параметры!C4*0.85/Параметры!C8,0)*Параметры!C8</f>
        <v>85</v>
      </c>
      <c r="L35" s="2">
        <f>ROUND(Параметры!C4*0.85/Параметры!C8,0)*Параметры!C8</f>
        <v>85</v>
      </c>
      <c r="M35" s="2">
        <f>ROUND(Параметры!C4*0.85/Параметры!C8,0)*Параметры!C8</f>
        <v>85</v>
      </c>
    </row>
    <row r="36" spans="1:13" ht="12.75">
      <c r="A36" s="19"/>
      <c r="B36" s="13"/>
      <c r="C36">
        <f>SUM(D36:M36)</f>
        <v>29</v>
      </c>
      <c r="D36" s="2">
        <v>5</v>
      </c>
      <c r="E36" s="2">
        <v>4</v>
      </c>
      <c r="F36" s="2">
        <v>3</v>
      </c>
      <c r="G36" s="2">
        <v>3</v>
      </c>
      <c r="H36" s="2">
        <v>3</v>
      </c>
      <c r="I36" s="2">
        <v>3</v>
      </c>
      <c r="J36" s="2">
        <v>2</v>
      </c>
      <c r="K36" s="2">
        <v>2</v>
      </c>
      <c r="L36" s="2">
        <v>2</v>
      </c>
      <c r="M36" s="2">
        <v>2</v>
      </c>
    </row>
    <row r="37" spans="1:13" ht="12.75">
      <c r="A37" s="19"/>
      <c r="B37" s="13"/>
      <c r="C37">
        <f>SUM(D37:M37)</f>
        <v>2070</v>
      </c>
      <c r="D37">
        <f>D35*D36</f>
        <v>250</v>
      </c>
      <c r="E37">
        <f aca="true" t="shared" si="6" ref="E37:M37">E35*E36</f>
        <v>240</v>
      </c>
      <c r="F37">
        <f t="shared" si="6"/>
        <v>210</v>
      </c>
      <c r="G37">
        <f t="shared" si="6"/>
        <v>210</v>
      </c>
      <c r="H37">
        <f t="shared" si="6"/>
        <v>240</v>
      </c>
      <c r="I37">
        <f t="shared" si="6"/>
        <v>240</v>
      </c>
      <c r="J37">
        <f t="shared" si="6"/>
        <v>170</v>
      </c>
      <c r="K37">
        <f t="shared" si="6"/>
        <v>170</v>
      </c>
      <c r="L37">
        <f t="shared" si="6"/>
        <v>170</v>
      </c>
      <c r="M37">
        <f t="shared" si="6"/>
        <v>170</v>
      </c>
    </row>
    <row r="38" spans="1:4" ht="12.75">
      <c r="A38" s="19"/>
      <c r="B38" s="13"/>
      <c r="C38" s="2" t="str">
        <f>Параметры!B5</f>
        <v>Жим лежа</v>
      </c>
      <c r="D38" t="s">
        <v>115</v>
      </c>
    </row>
    <row r="39" spans="1:14" ht="12.75">
      <c r="A39" s="19"/>
      <c r="B39" s="13"/>
      <c r="C39">
        <f>C41/C40</f>
        <v>68.06451612903226</v>
      </c>
      <c r="D39" s="2">
        <f>ROUND(Параметры!C5*0.5/Параметры!C8,0)*Параметры!C8</f>
        <v>50</v>
      </c>
      <c r="E39" s="2">
        <f>ROUND(Параметры!C5*0.6/Параметры!C8,0)*Параметры!C8</f>
        <v>60</v>
      </c>
      <c r="F39" s="2">
        <f>ROUND(Параметры!C5*0.6/Параметры!C8,0)*Параметры!C8</f>
        <v>60</v>
      </c>
      <c r="G39" s="2">
        <f>ROUND(Параметры!C5*0.7/Параметры!C8,0)*Параметры!C8</f>
        <v>70</v>
      </c>
      <c r="H39" s="2">
        <f>ROUND(Параметры!C5*0.7/Параметры!C8,0)*Параметры!C8</f>
        <v>70</v>
      </c>
      <c r="I39" s="2">
        <f>ROUND(Параметры!C5*0.8/Параметры!C8,0)*Параметры!C8</f>
        <v>80</v>
      </c>
      <c r="J39" s="2">
        <f>ROUND(Параметры!C5*0.8/Параметры!C8,0)*Параметры!C8</f>
        <v>80</v>
      </c>
      <c r="K39" s="2">
        <f>ROUND(Параметры!C5*0.8/Параметры!C8,0)*Параметры!C8</f>
        <v>80</v>
      </c>
      <c r="L39" s="2">
        <f>ROUND(Параметры!C5*0.8/Параметры!C8,0)*Параметры!C8</f>
        <v>80</v>
      </c>
      <c r="M39" s="2">
        <f>ROUND(Параметры!C5*0.8/Параметры!C8,0)*Параметры!C8</f>
        <v>80</v>
      </c>
      <c r="N39" s="2">
        <f>ROUND(Параметры!C5*0.8/Параметры!C8,0)*Параметры!C8</f>
        <v>80</v>
      </c>
    </row>
    <row r="40" spans="1:14" ht="12.75">
      <c r="A40" s="19"/>
      <c r="B40" s="13"/>
      <c r="C40">
        <f>SUM(D40:N40)</f>
        <v>31</v>
      </c>
      <c r="D40" s="2">
        <v>5</v>
      </c>
      <c r="E40" s="2">
        <v>4</v>
      </c>
      <c r="F40" s="2">
        <v>4</v>
      </c>
      <c r="G40" s="2">
        <v>3</v>
      </c>
      <c r="H40" s="2">
        <v>3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</row>
    <row r="41" spans="1:14" ht="12.75">
      <c r="A41" s="19"/>
      <c r="B41" s="13"/>
      <c r="C41">
        <f>SUM(D41:N41)</f>
        <v>2110</v>
      </c>
      <c r="D41">
        <f>D39*D40</f>
        <v>250</v>
      </c>
      <c r="E41">
        <f aca="true" t="shared" si="7" ref="E41:N41">E39*E40</f>
        <v>240</v>
      </c>
      <c r="F41">
        <f t="shared" si="7"/>
        <v>240</v>
      </c>
      <c r="G41">
        <f t="shared" si="7"/>
        <v>210</v>
      </c>
      <c r="H41">
        <f t="shared" si="7"/>
        <v>210</v>
      </c>
      <c r="I41">
        <f t="shared" si="7"/>
        <v>160</v>
      </c>
      <c r="J41">
        <f t="shared" si="7"/>
        <v>160</v>
      </c>
      <c r="K41">
        <f t="shared" si="7"/>
        <v>160</v>
      </c>
      <c r="L41">
        <f t="shared" si="7"/>
        <v>160</v>
      </c>
      <c r="M41">
        <f t="shared" si="7"/>
        <v>160</v>
      </c>
      <c r="N41">
        <f t="shared" si="7"/>
        <v>160</v>
      </c>
    </row>
    <row r="42" spans="1:8" ht="12.75">
      <c r="A42" s="19"/>
      <c r="B42" s="13"/>
      <c r="C42" t="str">
        <f>Параметры!B21</f>
        <v>Отж. на брусьях</v>
      </c>
      <c r="D42">
        <v>6</v>
      </c>
      <c r="E42">
        <v>6</v>
      </c>
      <c r="F42">
        <v>6</v>
      </c>
      <c r="G42">
        <v>6</v>
      </c>
      <c r="H42">
        <v>6</v>
      </c>
    </row>
    <row r="43" spans="1:4" ht="12.75">
      <c r="A43" s="19"/>
      <c r="B43" s="13"/>
      <c r="C43" s="2" t="str">
        <f>Параметры!B4</f>
        <v>Приседания</v>
      </c>
      <c r="D43" t="s">
        <v>116</v>
      </c>
    </row>
    <row r="44" spans="1:9" ht="12.75">
      <c r="A44" s="19"/>
      <c r="B44" s="13"/>
      <c r="C44">
        <f>C46/C45</f>
        <v>68.33333333333333</v>
      </c>
      <c r="D44" s="2">
        <f>ROUND(Параметры!C4*0.55/Параметры!C8,0)*Параметры!C8</f>
        <v>55</v>
      </c>
      <c r="E44" s="2">
        <f>ROUND(Параметры!C4*0.65/Параметры!C8,0)*Параметры!C8</f>
        <v>65</v>
      </c>
      <c r="F44" s="2">
        <f>ROUND(Параметры!C4*0.75/Параметры!C8,0)*Параметры!C8</f>
        <v>75</v>
      </c>
      <c r="G44" s="2">
        <f>ROUND(Параметры!C4*0.75/Параметры!C8,0)*Параметры!C8</f>
        <v>75</v>
      </c>
      <c r="H44" s="2">
        <f>ROUND(Параметры!C4*0.75/Параметры!C8,0)*Параметры!C8</f>
        <v>75</v>
      </c>
      <c r="I44" s="2">
        <f>ROUND(Параметры!C4*0.75/Параметры!C8,0)*Параметры!C8</f>
        <v>75</v>
      </c>
    </row>
    <row r="45" spans="1:9" ht="12.75">
      <c r="A45" s="19"/>
      <c r="B45" s="13"/>
      <c r="C45">
        <f>SUM(D45:I45)</f>
        <v>21</v>
      </c>
      <c r="D45" s="2">
        <v>5</v>
      </c>
      <c r="E45" s="2">
        <v>4</v>
      </c>
      <c r="F45" s="2">
        <v>3</v>
      </c>
      <c r="G45" s="2">
        <v>3</v>
      </c>
      <c r="H45" s="2">
        <v>3</v>
      </c>
      <c r="I45" s="2">
        <v>3</v>
      </c>
    </row>
    <row r="46" spans="1:9" ht="12.75">
      <c r="A46" s="19"/>
      <c r="B46" s="13"/>
      <c r="C46">
        <f>SUM(D46:I46)</f>
        <v>1435</v>
      </c>
      <c r="D46">
        <f aca="true" t="shared" si="8" ref="D46:I46">D44*D45</f>
        <v>275</v>
      </c>
      <c r="E46">
        <f t="shared" si="8"/>
        <v>260</v>
      </c>
      <c r="F46">
        <f t="shared" si="8"/>
        <v>225</v>
      </c>
      <c r="G46">
        <f t="shared" si="8"/>
        <v>225</v>
      </c>
      <c r="H46">
        <f t="shared" si="8"/>
        <v>225</v>
      </c>
      <c r="I46">
        <f t="shared" si="8"/>
        <v>225</v>
      </c>
    </row>
    <row r="47" spans="1:8" ht="12.75">
      <c r="A47" s="19"/>
      <c r="B47" s="13"/>
      <c r="C47" t="str">
        <f>Параметры!B24</f>
        <v>Подъем на триц.</v>
      </c>
      <c r="D47">
        <v>10</v>
      </c>
      <c r="E47">
        <v>10</v>
      </c>
      <c r="F47">
        <v>10</v>
      </c>
      <c r="G47">
        <v>10</v>
      </c>
      <c r="H47">
        <v>10</v>
      </c>
    </row>
    <row r="48" spans="1:8" ht="13.5" thickBot="1">
      <c r="A48" s="19"/>
      <c r="B48" s="14"/>
      <c r="C48" t="str">
        <f>Параметры!B25</f>
        <v>Накл. сидя</v>
      </c>
      <c r="D48">
        <v>5</v>
      </c>
      <c r="E48">
        <v>5</v>
      </c>
      <c r="F48">
        <v>5</v>
      </c>
      <c r="G48">
        <v>5</v>
      </c>
      <c r="H48">
        <v>5</v>
      </c>
    </row>
    <row r="49" spans="1:4" ht="12.75" customHeight="1">
      <c r="A49" s="19" t="s">
        <v>35</v>
      </c>
      <c r="B49" s="12" t="s">
        <v>28</v>
      </c>
      <c r="C49" s="2" t="str">
        <f>Параметры!B4</f>
        <v>Приседания</v>
      </c>
      <c r="D49" t="s">
        <v>104</v>
      </c>
    </row>
    <row r="50" spans="1:12" ht="12.75">
      <c r="A50" s="19"/>
      <c r="B50" s="13"/>
      <c r="C50">
        <f>C52/C51</f>
        <v>70.33333333333333</v>
      </c>
      <c r="D50" s="2">
        <f>ROUND(Параметры!C4*0.5/Параметры!C8,0)*Параметры!C8</f>
        <v>50</v>
      </c>
      <c r="E50" s="2">
        <f>ROUND(Параметры!C4*0.6/Параметры!C8,0)*Параметры!C8</f>
        <v>60</v>
      </c>
      <c r="F50" s="2">
        <f>ROUND(Параметры!C4*0.7/Параметры!C8,0)*Параметры!C8</f>
        <v>70</v>
      </c>
      <c r="G50" s="2">
        <f>ROUND(Параметры!C4*0.7/Параметры!C8,0)*Параметры!C8</f>
        <v>70</v>
      </c>
      <c r="H50" s="2">
        <f>ROUND(Параметры!C4*0.8/Параметры!C8,0)*Параметры!C8</f>
        <v>80</v>
      </c>
      <c r="I50" s="2">
        <f>ROUND(Параметры!C4*0.8/Параметры!C8,0)*Параметры!C8</f>
        <v>80</v>
      </c>
      <c r="J50" s="2">
        <f>ROUND(Параметры!C4*0.8/Параметры!C8,0)*Параметры!C8</f>
        <v>80</v>
      </c>
      <c r="K50" s="2">
        <f>ROUND(Параметры!C4*0.8/Параметры!C8,0)*Параметры!C8</f>
        <v>80</v>
      </c>
      <c r="L50" s="2">
        <f>ROUND(Параметры!C4*0.8/Параметры!C8,0)*Параметры!C8</f>
        <v>80</v>
      </c>
    </row>
    <row r="51" spans="1:12" ht="12.75">
      <c r="A51" s="19"/>
      <c r="B51" s="13"/>
      <c r="C51">
        <f>SUM(D51:L51)</f>
        <v>30</v>
      </c>
      <c r="D51" s="2">
        <v>5</v>
      </c>
      <c r="E51" s="2">
        <v>4</v>
      </c>
      <c r="F51" s="2">
        <v>3</v>
      </c>
      <c r="G51" s="2">
        <v>3</v>
      </c>
      <c r="H51" s="2">
        <v>3</v>
      </c>
      <c r="I51" s="2">
        <v>3</v>
      </c>
      <c r="J51" s="2">
        <v>3</v>
      </c>
      <c r="K51" s="2">
        <v>3</v>
      </c>
      <c r="L51" s="2">
        <v>3</v>
      </c>
    </row>
    <row r="52" spans="1:12" ht="12.75">
      <c r="A52" s="19"/>
      <c r="B52" s="13"/>
      <c r="C52">
        <f>SUM(D52:L52)</f>
        <v>2110</v>
      </c>
      <c r="D52">
        <f>D50*D51</f>
        <v>250</v>
      </c>
      <c r="E52">
        <f aca="true" t="shared" si="9" ref="E52:L52">E50*E51</f>
        <v>240</v>
      </c>
      <c r="F52">
        <f t="shared" si="9"/>
        <v>210</v>
      </c>
      <c r="G52">
        <f t="shared" si="9"/>
        <v>210</v>
      </c>
      <c r="H52">
        <f t="shared" si="9"/>
        <v>240</v>
      </c>
      <c r="I52">
        <f t="shared" si="9"/>
        <v>240</v>
      </c>
      <c r="J52">
        <f t="shared" si="9"/>
        <v>240</v>
      </c>
      <c r="K52">
        <f t="shared" si="9"/>
        <v>240</v>
      </c>
      <c r="L52">
        <f t="shared" si="9"/>
        <v>240</v>
      </c>
    </row>
    <row r="53" spans="1:4" ht="12.75">
      <c r="A53" s="19"/>
      <c r="B53" s="13"/>
      <c r="C53" s="2" t="str">
        <f>Параметры!B5</f>
        <v>Жим лежа</v>
      </c>
      <c r="D53" t="s">
        <v>117</v>
      </c>
    </row>
    <row r="54" spans="1:13" ht="12.75">
      <c r="A54" s="19"/>
      <c r="B54" s="13"/>
      <c r="C54">
        <f>C56/C55</f>
        <v>69.25925925925925</v>
      </c>
      <c r="D54" s="2">
        <f>ROUND(Параметры!C5*0.5/Параметры!C8,0)*Параметры!C8</f>
        <v>50</v>
      </c>
      <c r="E54" s="2">
        <f>ROUND(Параметры!C5*0.6/Параметры!C8,0)*Параметры!C8</f>
        <v>60</v>
      </c>
      <c r="F54" s="2">
        <f>ROUND(Параметры!C5*0.7/Параметры!C8,0)*Параметры!C8</f>
        <v>70</v>
      </c>
      <c r="G54" s="2">
        <f>ROUND(Параметры!C5*0.7/Параметры!C8,0)*Параметры!C8</f>
        <v>70</v>
      </c>
      <c r="H54" s="2">
        <f>ROUND(Параметры!C5*0.8/Параметры!C8,0)*Параметры!C8</f>
        <v>80</v>
      </c>
      <c r="I54" s="2">
        <f>ROUND(Параметры!C5*0.8/Параметры!C8,0)*Параметры!C8</f>
        <v>80</v>
      </c>
      <c r="J54" s="2">
        <f>ROUND(Параметры!C5*0.8/Параметры!C8,0)*Параметры!C8</f>
        <v>80</v>
      </c>
      <c r="K54" s="2">
        <f>ROUND(Параметры!C5*0.8/Параметры!C8,0)*Параметры!C8</f>
        <v>80</v>
      </c>
      <c r="L54" s="2">
        <f>ROUND(Параметры!C5*0.8/Параметры!C8,0)*Параметры!C8</f>
        <v>80</v>
      </c>
      <c r="M54" s="2">
        <f>ROUND(Параметры!C5*0.8/Параметры!C8,0)*Параметры!C8</f>
        <v>80</v>
      </c>
    </row>
    <row r="55" spans="1:13" ht="12.75">
      <c r="A55" s="19"/>
      <c r="B55" s="13"/>
      <c r="C55">
        <f>SUM(D55:M55)</f>
        <v>27</v>
      </c>
      <c r="D55" s="2">
        <v>5</v>
      </c>
      <c r="E55" s="2">
        <v>4</v>
      </c>
      <c r="F55" s="2">
        <v>3</v>
      </c>
      <c r="G55" s="2">
        <v>3</v>
      </c>
      <c r="H55" s="2">
        <v>2</v>
      </c>
      <c r="I55" s="2">
        <v>2</v>
      </c>
      <c r="J55" s="2">
        <v>2</v>
      </c>
      <c r="K55" s="2">
        <v>2</v>
      </c>
      <c r="L55" s="2">
        <v>2</v>
      </c>
      <c r="M55" s="2">
        <v>2</v>
      </c>
    </row>
    <row r="56" spans="1:13" ht="12.75">
      <c r="A56" s="19"/>
      <c r="B56" s="13"/>
      <c r="C56">
        <f>SUM(D56:M56)</f>
        <v>1870</v>
      </c>
      <c r="D56">
        <f>D54*D55</f>
        <v>250</v>
      </c>
      <c r="E56">
        <f aca="true" t="shared" si="10" ref="E56:M56">E54*E55</f>
        <v>240</v>
      </c>
      <c r="F56">
        <f t="shared" si="10"/>
        <v>210</v>
      </c>
      <c r="G56">
        <f t="shared" si="10"/>
        <v>210</v>
      </c>
      <c r="H56">
        <f t="shared" si="10"/>
        <v>160</v>
      </c>
      <c r="I56">
        <f t="shared" si="10"/>
        <v>160</v>
      </c>
      <c r="J56">
        <f t="shared" si="10"/>
        <v>160</v>
      </c>
      <c r="K56">
        <f t="shared" si="10"/>
        <v>160</v>
      </c>
      <c r="L56">
        <f t="shared" si="10"/>
        <v>160</v>
      </c>
      <c r="M56">
        <f t="shared" si="10"/>
        <v>160</v>
      </c>
    </row>
    <row r="57" spans="1:8" ht="12.75">
      <c r="A57" s="19"/>
      <c r="B57" s="13"/>
      <c r="C57" t="str">
        <f>Параметры!B18</f>
        <v>Разв. лежа</v>
      </c>
      <c r="D57">
        <v>10</v>
      </c>
      <c r="E57">
        <v>10</v>
      </c>
      <c r="F57">
        <v>10</v>
      </c>
      <c r="G57">
        <v>10</v>
      </c>
      <c r="H57">
        <v>10</v>
      </c>
    </row>
    <row r="58" spans="1:8" ht="12.75">
      <c r="A58" s="19"/>
      <c r="B58" s="13"/>
      <c r="C58" t="str">
        <f>Параметры!B21</f>
        <v>Отж. на брусьях</v>
      </c>
      <c r="D58">
        <v>8</v>
      </c>
      <c r="E58">
        <v>8</v>
      </c>
      <c r="F58">
        <v>8</v>
      </c>
      <c r="G58">
        <v>8</v>
      </c>
      <c r="H58">
        <v>8</v>
      </c>
    </row>
    <row r="59" spans="1:4" ht="12.75">
      <c r="A59" s="19"/>
      <c r="B59" s="13"/>
      <c r="C59" s="2" t="str">
        <f>Параметры!B4</f>
        <v>Приседания</v>
      </c>
      <c r="D59" t="s">
        <v>118</v>
      </c>
    </row>
    <row r="60" spans="1:11" ht="12.75">
      <c r="A60" s="19"/>
      <c r="B60" s="13"/>
      <c r="C60">
        <f>C62/C61</f>
        <v>67.03703703703704</v>
      </c>
      <c r="D60" s="2">
        <f>ROUND(Параметры!C4*0.5/Параметры!C8,0)*Параметры!C8</f>
        <v>50</v>
      </c>
      <c r="E60" s="2">
        <f>ROUND(Параметры!C4*0.6/Параметры!C8,0)*Параметры!C8</f>
        <v>60</v>
      </c>
      <c r="F60" s="2">
        <f>ROUND(Параметры!C4*0.7/Параметры!C8,0)*Параметры!C8</f>
        <v>70</v>
      </c>
      <c r="G60" s="2">
        <f>ROUND(Параметры!C4*0.7/Параметры!C8,0)*Параметры!C8</f>
        <v>70</v>
      </c>
      <c r="H60" s="2">
        <f>ROUND(Параметры!C4*0.75/Параметры!C8,0)*Параметры!C8</f>
        <v>75</v>
      </c>
      <c r="I60" s="2">
        <f>ROUND(Параметры!C4*0.75/Параметры!C8,0)*Параметры!C8</f>
        <v>75</v>
      </c>
      <c r="J60" s="2">
        <f>ROUND(Параметры!C4*0.75/Параметры!C8,0)*Параметры!C8</f>
        <v>75</v>
      </c>
      <c r="K60" s="2">
        <f>ROUND(Параметры!C4*0.75/Параметры!C8,0)*Параметры!C8</f>
        <v>75</v>
      </c>
    </row>
    <row r="61" spans="1:11" ht="12.75">
      <c r="A61" s="19"/>
      <c r="B61" s="13"/>
      <c r="C61">
        <f>SUM(D61:K61)</f>
        <v>27</v>
      </c>
      <c r="D61" s="2">
        <v>5</v>
      </c>
      <c r="E61" s="2">
        <v>4</v>
      </c>
      <c r="F61" s="2">
        <v>3</v>
      </c>
      <c r="G61" s="2">
        <v>3</v>
      </c>
      <c r="H61" s="2">
        <v>3</v>
      </c>
      <c r="I61" s="2">
        <v>3</v>
      </c>
      <c r="J61" s="2">
        <v>3</v>
      </c>
      <c r="K61" s="2">
        <v>3</v>
      </c>
    </row>
    <row r="62" spans="1:11" ht="12.75">
      <c r="A62" s="19"/>
      <c r="B62" s="13"/>
      <c r="C62">
        <f>SUM(D62:K62)</f>
        <v>1810</v>
      </c>
      <c r="D62">
        <f>D60*D61</f>
        <v>250</v>
      </c>
      <c r="E62">
        <f aca="true" t="shared" si="11" ref="E62:K62">E60*E61</f>
        <v>240</v>
      </c>
      <c r="F62">
        <f t="shared" si="11"/>
        <v>210</v>
      </c>
      <c r="G62">
        <f t="shared" si="11"/>
        <v>210</v>
      </c>
      <c r="H62">
        <f t="shared" si="11"/>
        <v>225</v>
      </c>
      <c r="I62">
        <f t="shared" si="11"/>
        <v>225</v>
      </c>
      <c r="J62">
        <f t="shared" si="11"/>
        <v>225</v>
      </c>
      <c r="K62">
        <f t="shared" si="11"/>
        <v>225</v>
      </c>
    </row>
    <row r="63" spans="1:8" ht="13.5" thickBot="1">
      <c r="A63" s="19"/>
      <c r="B63" s="14"/>
      <c r="C63" t="str">
        <f>Параметры!B19</f>
        <v>Накл. стоя</v>
      </c>
      <c r="D63">
        <v>5</v>
      </c>
      <c r="E63">
        <v>5</v>
      </c>
      <c r="F63">
        <v>5</v>
      </c>
      <c r="G63">
        <v>5</v>
      </c>
      <c r="H63">
        <v>5</v>
      </c>
    </row>
    <row r="64" spans="1:4" ht="12.75" customHeight="1">
      <c r="A64" s="19"/>
      <c r="B64" s="12" t="s">
        <v>29</v>
      </c>
      <c r="C64" s="2" t="str">
        <f>Параметры!B14</f>
        <v>Тяга на подставке</v>
      </c>
      <c r="D64" t="s">
        <v>119</v>
      </c>
    </row>
    <row r="65" spans="1:10" ht="12.75">
      <c r="A65" s="19"/>
      <c r="B65" s="13"/>
      <c r="C65">
        <f>C67/C66</f>
        <v>60.588235294117645</v>
      </c>
      <c r="D65" s="2">
        <f>ROUND(Параметры!C6*0.5/Параметры!C8,0)*Параметры!C8</f>
        <v>50</v>
      </c>
      <c r="E65" s="2">
        <f>ROUND(Параметры!C6*0.6/Параметры!C8,0)*Параметры!C8</f>
        <v>60</v>
      </c>
      <c r="F65" s="2">
        <f>ROUND(Параметры!C6*0.6/Параметры!C8,0)*Параметры!C8</f>
        <v>60</v>
      </c>
      <c r="G65" s="2">
        <f>ROUND(Параметры!C6*0.65/Параметры!C8,0)*Параметры!C8</f>
        <v>65</v>
      </c>
      <c r="H65" s="2">
        <f>ROUND(Параметры!C6*0.65/Параметры!C8,0)*Параметры!C8</f>
        <v>65</v>
      </c>
      <c r="I65" s="2">
        <f>ROUND(Параметры!C6*0.65/Параметры!C8,0)*Параметры!C8</f>
        <v>65</v>
      </c>
      <c r="J65" s="2">
        <f>ROUND(Параметры!C6*0.65/Параметры!C8,0)*Параметры!C8</f>
        <v>65</v>
      </c>
    </row>
    <row r="66" spans="1:10" ht="12.75">
      <c r="A66" s="19"/>
      <c r="B66" s="13"/>
      <c r="C66">
        <f>SUM(D66:J66)</f>
        <v>17</v>
      </c>
      <c r="D66" s="2">
        <v>3</v>
      </c>
      <c r="E66" s="2">
        <v>3</v>
      </c>
      <c r="F66" s="2">
        <v>3</v>
      </c>
      <c r="G66" s="2">
        <v>2</v>
      </c>
      <c r="H66" s="2">
        <v>2</v>
      </c>
      <c r="I66" s="2">
        <v>2</v>
      </c>
      <c r="J66" s="2">
        <v>2</v>
      </c>
    </row>
    <row r="67" spans="1:10" ht="12.75">
      <c r="A67" s="19"/>
      <c r="B67" s="13"/>
      <c r="C67">
        <f>SUM(D67:J67)</f>
        <v>1030</v>
      </c>
      <c r="D67">
        <f>D65*D66</f>
        <v>150</v>
      </c>
      <c r="E67">
        <f aca="true" t="shared" si="12" ref="E67:J67">E65*E66</f>
        <v>180</v>
      </c>
      <c r="F67">
        <f t="shared" si="12"/>
        <v>180</v>
      </c>
      <c r="G67">
        <f t="shared" si="12"/>
        <v>130</v>
      </c>
      <c r="H67">
        <f t="shared" si="12"/>
        <v>130</v>
      </c>
      <c r="I67">
        <f t="shared" si="12"/>
        <v>130</v>
      </c>
      <c r="J67">
        <f t="shared" si="12"/>
        <v>130</v>
      </c>
    </row>
    <row r="68" spans="1:4" ht="12.75">
      <c r="A68" s="19"/>
      <c r="B68" s="13"/>
      <c r="C68" s="2" t="str">
        <f>Параметры!B5</f>
        <v>Жим лежа</v>
      </c>
      <c r="D68" t="s">
        <v>120</v>
      </c>
    </row>
    <row r="69" spans="1:18" ht="12.75">
      <c r="A69" s="19"/>
      <c r="B69" s="13"/>
      <c r="C69">
        <f>C71/C70</f>
        <v>65.48387096774194</v>
      </c>
      <c r="D69" s="2">
        <f>ROUND(Параметры!C5*0.5/Параметры!C8,0)*Параметры!C8</f>
        <v>50</v>
      </c>
      <c r="E69" s="2">
        <f>ROUND(Параметры!C5*0.6/Параметры!C8,0)*Параметры!C8</f>
        <v>60</v>
      </c>
      <c r="F69" s="2">
        <f>ROUND(Параметры!C5*0.7/Параметры!C8,0)*Параметры!C8</f>
        <v>70</v>
      </c>
      <c r="G69" s="2">
        <f>ROUND(Параметры!C5*0.7/Параметры!C8,0)*Параметры!C8</f>
        <v>70</v>
      </c>
      <c r="H69" s="2">
        <f>ROUND(Параметры!C5*0.75/Параметры!C8,0)*Параметры!C8</f>
        <v>75</v>
      </c>
      <c r="I69" s="2">
        <f>ROUND(Параметры!C5*0.75/Параметры!C8,0)*Параметры!C8</f>
        <v>75</v>
      </c>
      <c r="J69" s="2">
        <f>ROUND(Параметры!C5*0.8/Параметры!C8,0)*Параметры!C8</f>
        <v>80</v>
      </c>
      <c r="K69" s="2">
        <f>ROUND(Параметры!C5*0.8/Параметры!C8,0)*Параметры!C8</f>
        <v>80</v>
      </c>
      <c r="L69" s="2">
        <f>ROUND(Параметры!C5*0.8/Параметры!C8,0)*Параметры!C8</f>
        <v>80</v>
      </c>
      <c r="M69" s="2">
        <f>ROUND(Параметры!C5*0.75/Параметры!C8,0)*Параметры!C8</f>
        <v>75</v>
      </c>
      <c r="N69" s="2">
        <f>ROUND(Параметры!C5*0.75/Параметры!C8,0)*Параметры!C8</f>
        <v>75</v>
      </c>
      <c r="O69" s="2">
        <f>ROUND(Параметры!C5*0.7/Параметры!C8,0)*Параметры!C8</f>
        <v>70</v>
      </c>
      <c r="P69" s="2">
        <f>ROUND(Параметры!C5*0.7/Параметры!C8,0)*Параметры!C8</f>
        <v>70</v>
      </c>
      <c r="Q69" s="2">
        <f>ROUND(Параметры!C5*0.6/Параметры!C8,0)*Параметры!C8</f>
        <v>60</v>
      </c>
      <c r="R69" s="2">
        <f>ROUND(Параметры!C5*0.5/Параметры!C8,0)*Параметры!C8</f>
        <v>50</v>
      </c>
    </row>
    <row r="70" spans="1:18" ht="12.75">
      <c r="A70" s="19"/>
      <c r="B70" s="13"/>
      <c r="C70">
        <f>SUM(D70:R70)</f>
        <v>62</v>
      </c>
      <c r="D70" s="2">
        <v>5</v>
      </c>
      <c r="E70" s="2">
        <v>5</v>
      </c>
      <c r="F70" s="2">
        <v>4</v>
      </c>
      <c r="G70" s="2">
        <v>4</v>
      </c>
      <c r="H70" s="2">
        <v>3</v>
      </c>
      <c r="I70" s="2">
        <v>3</v>
      </c>
      <c r="J70" s="2">
        <v>2</v>
      </c>
      <c r="K70" s="2">
        <v>2</v>
      </c>
      <c r="L70" s="2">
        <v>2</v>
      </c>
      <c r="M70" s="2">
        <v>3</v>
      </c>
      <c r="N70" s="2">
        <v>3</v>
      </c>
      <c r="O70" s="2">
        <v>5</v>
      </c>
      <c r="P70" s="2">
        <v>5</v>
      </c>
      <c r="Q70" s="2">
        <v>7</v>
      </c>
      <c r="R70" s="2">
        <v>9</v>
      </c>
    </row>
    <row r="71" spans="1:18" ht="12.75">
      <c r="A71" s="19"/>
      <c r="B71" s="13"/>
      <c r="C71">
        <f>SUM(D71:R71)</f>
        <v>4060</v>
      </c>
      <c r="D71">
        <f>D69*D70</f>
        <v>250</v>
      </c>
      <c r="E71">
        <f aca="true" t="shared" si="13" ref="E71:R71">E69*E70</f>
        <v>300</v>
      </c>
      <c r="F71">
        <f t="shared" si="13"/>
        <v>280</v>
      </c>
      <c r="G71">
        <f t="shared" si="13"/>
        <v>280</v>
      </c>
      <c r="H71">
        <f t="shared" si="13"/>
        <v>225</v>
      </c>
      <c r="I71">
        <f t="shared" si="13"/>
        <v>225</v>
      </c>
      <c r="J71">
        <f t="shared" si="13"/>
        <v>160</v>
      </c>
      <c r="K71">
        <f t="shared" si="13"/>
        <v>160</v>
      </c>
      <c r="L71">
        <f t="shared" si="13"/>
        <v>160</v>
      </c>
      <c r="M71">
        <f t="shared" si="13"/>
        <v>225</v>
      </c>
      <c r="N71">
        <f t="shared" si="13"/>
        <v>225</v>
      </c>
      <c r="O71">
        <f t="shared" si="13"/>
        <v>350</v>
      </c>
      <c r="P71">
        <f t="shared" si="13"/>
        <v>350</v>
      </c>
      <c r="Q71">
        <f t="shared" si="13"/>
        <v>420</v>
      </c>
      <c r="R71">
        <f t="shared" si="13"/>
        <v>450</v>
      </c>
    </row>
    <row r="72" spans="1:8" ht="12.75">
      <c r="A72" s="19"/>
      <c r="B72" s="13"/>
      <c r="C72" t="str">
        <f>Параметры!B18</f>
        <v>Разв. лежа</v>
      </c>
      <c r="D72">
        <v>10</v>
      </c>
      <c r="E72">
        <v>10</v>
      </c>
      <c r="F72">
        <v>10</v>
      </c>
      <c r="G72">
        <v>10</v>
      </c>
      <c r="H72">
        <v>10</v>
      </c>
    </row>
    <row r="73" spans="1:4" ht="12.75">
      <c r="A73" s="19"/>
      <c r="B73" s="13"/>
      <c r="C73" s="2" t="str">
        <f>Параметры!B6</f>
        <v>Тяга становая</v>
      </c>
      <c r="D73" t="s">
        <v>121</v>
      </c>
    </row>
    <row r="74" spans="1:12" ht="12.75">
      <c r="A74" s="19"/>
      <c r="B74" s="13"/>
      <c r="C74">
        <f>C76/C75</f>
        <v>69.16666666666667</v>
      </c>
      <c r="D74" s="2">
        <f>ROUND(Параметры!C6*0.5/Параметры!C8,0)*Параметры!C8</f>
        <v>50</v>
      </c>
      <c r="E74" s="2">
        <f>ROUND(Параметры!C6*0.6/Параметры!C8,0)*Параметры!C8</f>
        <v>60</v>
      </c>
      <c r="F74" s="2">
        <f>ROUND(Параметры!C6*0.7/Параметры!C8,0)*Параметры!C8</f>
        <v>70</v>
      </c>
      <c r="G74" s="2">
        <f>ROUND(Параметры!C6*0.7/Параметры!C8,0)*Параметры!C8</f>
        <v>70</v>
      </c>
      <c r="H74" s="2">
        <f>ROUND(Параметры!C6*0.8/Параметры!C8,0)*Параметры!C8</f>
        <v>80</v>
      </c>
      <c r="I74" s="2">
        <f>ROUND(Параметры!C6*0.8/Параметры!C8,0)*Параметры!C8</f>
        <v>80</v>
      </c>
      <c r="J74" s="2">
        <f>ROUND(Параметры!C6*0.8/Параметры!C8,0)*Параметры!C8</f>
        <v>80</v>
      </c>
      <c r="K74" s="2">
        <f>ROUND(Параметры!C6*0.8/Параметры!C8,0)*Параметры!C8</f>
        <v>80</v>
      </c>
      <c r="L74" s="2">
        <f>ROUND(Параметры!C6*0.8/Параметры!C8,0)*Параметры!C8</f>
        <v>80</v>
      </c>
    </row>
    <row r="75" spans="1:12" ht="12.75">
      <c r="A75" s="19"/>
      <c r="B75" s="13"/>
      <c r="C75">
        <f>SUM(D75:L75)</f>
        <v>24</v>
      </c>
      <c r="D75" s="2">
        <v>4</v>
      </c>
      <c r="E75" s="2">
        <v>4</v>
      </c>
      <c r="F75" s="2">
        <v>3</v>
      </c>
      <c r="G75" s="2">
        <v>3</v>
      </c>
      <c r="H75" s="2">
        <v>2</v>
      </c>
      <c r="I75" s="2">
        <v>2</v>
      </c>
      <c r="J75" s="2">
        <v>2</v>
      </c>
      <c r="K75" s="2">
        <v>2</v>
      </c>
      <c r="L75" s="2">
        <v>2</v>
      </c>
    </row>
    <row r="76" spans="1:12" ht="12.75">
      <c r="A76" s="19"/>
      <c r="B76" s="13"/>
      <c r="C76">
        <f>SUM(D76:L76)</f>
        <v>1660</v>
      </c>
      <c r="D76">
        <f>D74*D75</f>
        <v>200</v>
      </c>
      <c r="E76">
        <f aca="true" t="shared" si="14" ref="E76:L76">E74*E75</f>
        <v>240</v>
      </c>
      <c r="F76">
        <f t="shared" si="14"/>
        <v>210</v>
      </c>
      <c r="G76">
        <f t="shared" si="14"/>
        <v>210</v>
      </c>
      <c r="H76">
        <f t="shared" si="14"/>
        <v>160</v>
      </c>
      <c r="I76">
        <f t="shared" si="14"/>
        <v>160</v>
      </c>
      <c r="J76">
        <f t="shared" si="14"/>
        <v>160</v>
      </c>
      <c r="K76">
        <f t="shared" si="14"/>
        <v>160</v>
      </c>
      <c r="L76">
        <f t="shared" si="14"/>
        <v>160</v>
      </c>
    </row>
    <row r="77" spans="1:9" ht="12.75">
      <c r="A77" s="19"/>
      <c r="B77" s="13"/>
      <c r="C77" t="str">
        <f>Параметры!B32</f>
        <v>Жим ногами</v>
      </c>
      <c r="D77">
        <v>5</v>
      </c>
      <c r="E77">
        <v>5</v>
      </c>
      <c r="F77">
        <v>5</v>
      </c>
      <c r="G77">
        <v>5</v>
      </c>
      <c r="H77">
        <v>5</v>
      </c>
      <c r="I77">
        <v>5</v>
      </c>
    </row>
    <row r="78" spans="1:7" ht="13.5" thickBot="1">
      <c r="A78" s="19"/>
      <c r="B78" s="14"/>
      <c r="C78" t="str">
        <f>Параметры!B23</f>
        <v>Пресс</v>
      </c>
      <c r="D78">
        <v>10</v>
      </c>
      <c r="E78">
        <v>10</v>
      </c>
      <c r="F78">
        <v>10</v>
      </c>
      <c r="G78">
        <v>10</v>
      </c>
    </row>
    <row r="79" spans="1:4" ht="12.75" customHeight="1">
      <c r="A79" s="19"/>
      <c r="B79" s="12" t="s">
        <v>30</v>
      </c>
      <c r="C79" s="2" t="str">
        <f>Параметры!B5</f>
        <v>Жим лежа</v>
      </c>
      <c r="D79" t="s">
        <v>103</v>
      </c>
    </row>
    <row r="80" spans="1:14" ht="12.75">
      <c r="A80" s="19"/>
      <c r="B80" s="13"/>
      <c r="C80">
        <f>C82/C81</f>
        <v>71.94444444444444</v>
      </c>
      <c r="D80" s="2">
        <f>ROUND(Параметры!C5*0.5/Параметры!C8,0)*Параметры!C8</f>
        <v>50</v>
      </c>
      <c r="E80" s="2">
        <f>ROUND(Параметры!C5*0.6/Параметры!C8,0)*Параметры!C8</f>
        <v>60</v>
      </c>
      <c r="F80" s="2">
        <f>ROUND(Параметры!C5*0.7/Параметры!C8,0)*Параметры!C8</f>
        <v>70</v>
      </c>
      <c r="G80" s="2">
        <f>ROUND(Параметры!C5*0.7/Параметры!C8,0)*Параметры!C8</f>
        <v>70</v>
      </c>
      <c r="H80" s="2">
        <f>ROUND(Параметры!C5*0.8/Параметры!C8,0)*Параметры!C8</f>
        <v>80</v>
      </c>
      <c r="I80" s="2">
        <f>ROUND(Параметры!C5*0.8/Параметры!C8,0)*Параметры!C8</f>
        <v>80</v>
      </c>
      <c r="J80" s="2">
        <f>ROUND(Параметры!C5*0.8/Параметры!C8,0)*Параметры!C8</f>
        <v>80</v>
      </c>
      <c r="K80" s="2">
        <f>ROUND(Параметры!C5*0.8/Параметры!C8,0)*Параметры!C8</f>
        <v>80</v>
      </c>
      <c r="L80" s="2">
        <f>ROUND(Параметры!C5*0.8/Параметры!C8,0)*Параметры!C8</f>
        <v>80</v>
      </c>
      <c r="M80" s="2">
        <f>ROUND(Параметры!C5*0.8/Параметры!C8,0)*Параметры!C8</f>
        <v>80</v>
      </c>
      <c r="N80" s="2">
        <f>ROUND(Параметры!C5*0.8/Параметры!C8,0)*Параметры!C8</f>
        <v>80</v>
      </c>
    </row>
    <row r="81" spans="1:14" ht="12.75">
      <c r="A81" s="19"/>
      <c r="B81" s="13"/>
      <c r="C81">
        <f>SUM(D81:N81)</f>
        <v>36</v>
      </c>
      <c r="D81" s="2">
        <v>5</v>
      </c>
      <c r="E81" s="2">
        <v>4</v>
      </c>
      <c r="F81" s="2">
        <v>3</v>
      </c>
      <c r="G81" s="2">
        <v>3</v>
      </c>
      <c r="H81" s="2">
        <v>3</v>
      </c>
      <c r="I81" s="2">
        <v>3</v>
      </c>
      <c r="J81" s="2">
        <v>3</v>
      </c>
      <c r="K81" s="2">
        <v>3</v>
      </c>
      <c r="L81" s="2">
        <v>3</v>
      </c>
      <c r="M81" s="2">
        <v>3</v>
      </c>
      <c r="N81" s="2">
        <v>3</v>
      </c>
    </row>
    <row r="82" spans="1:14" ht="12.75">
      <c r="A82" s="19"/>
      <c r="B82" s="13"/>
      <c r="C82">
        <f>SUM(D82:N82)</f>
        <v>2590</v>
      </c>
      <c r="D82">
        <f>D81*D80</f>
        <v>250</v>
      </c>
      <c r="E82">
        <f aca="true" t="shared" si="15" ref="E82:N82">E81*E80</f>
        <v>240</v>
      </c>
      <c r="F82">
        <f t="shared" si="15"/>
        <v>210</v>
      </c>
      <c r="G82">
        <f t="shared" si="15"/>
        <v>210</v>
      </c>
      <c r="H82">
        <f t="shared" si="15"/>
        <v>240</v>
      </c>
      <c r="I82">
        <f t="shared" si="15"/>
        <v>240</v>
      </c>
      <c r="J82">
        <f t="shared" si="15"/>
        <v>240</v>
      </c>
      <c r="K82">
        <f t="shared" si="15"/>
        <v>240</v>
      </c>
      <c r="L82">
        <f t="shared" si="15"/>
        <v>240</v>
      </c>
      <c r="M82">
        <f t="shared" si="15"/>
        <v>240</v>
      </c>
      <c r="N82">
        <f t="shared" si="15"/>
        <v>240</v>
      </c>
    </row>
    <row r="83" spans="1:4" ht="12.75">
      <c r="A83" s="19"/>
      <c r="B83" s="13"/>
      <c r="C83" s="2" t="str">
        <f>Параметры!B4</f>
        <v>Приседания</v>
      </c>
      <c r="D83" t="s">
        <v>122</v>
      </c>
    </row>
    <row r="84" spans="1:11" ht="12.75">
      <c r="A84" s="19"/>
      <c r="B84" s="13"/>
      <c r="C84">
        <f>C86/C85</f>
        <v>68.05555555555556</v>
      </c>
      <c r="D84" s="2">
        <f>ROUND(Параметры!C4*0.5/Параметры!C8,0)*Параметры!C8</f>
        <v>50</v>
      </c>
      <c r="E84" s="2">
        <f>ROUND(Параметры!C4*0.6/Параметры!C8,0)*Параметры!C8</f>
        <v>60</v>
      </c>
      <c r="F84" s="2">
        <f>ROUND(Параметры!C4*0.7/Параметры!C8,0)*Параметры!C8</f>
        <v>70</v>
      </c>
      <c r="G84" s="2">
        <f>ROUND(Параметры!C4*0.7/Параметры!C8,0)*Параметры!C8</f>
        <v>70</v>
      </c>
      <c r="H84" s="2">
        <f>ROUND(Параметры!C4*0.75/Параметры!C8,0)*Параметры!C8</f>
        <v>75</v>
      </c>
      <c r="I84" s="2">
        <f>ROUND(Параметры!C4*0.75/Параметры!C8,0)*Параметры!C8</f>
        <v>75</v>
      </c>
      <c r="J84" s="2">
        <f>ROUND(Параметры!C4*0.75/Параметры!C8,0)*Параметры!C8</f>
        <v>75</v>
      </c>
      <c r="K84" s="2">
        <f>ROUND(Параметры!C4*0.75/Параметры!C8,0)*Параметры!C8</f>
        <v>75</v>
      </c>
    </row>
    <row r="85" spans="1:11" ht="12.75">
      <c r="A85" s="19"/>
      <c r="B85" s="13"/>
      <c r="C85">
        <f>SUM(D85:K85)</f>
        <v>36</v>
      </c>
      <c r="D85" s="2">
        <v>5</v>
      </c>
      <c r="E85" s="2">
        <v>5</v>
      </c>
      <c r="F85" s="2">
        <v>5</v>
      </c>
      <c r="G85" s="2">
        <v>5</v>
      </c>
      <c r="H85" s="2">
        <v>4</v>
      </c>
      <c r="I85" s="2">
        <v>4</v>
      </c>
      <c r="J85" s="2">
        <v>4</v>
      </c>
      <c r="K85" s="2">
        <v>4</v>
      </c>
    </row>
    <row r="86" spans="1:11" ht="12.75">
      <c r="A86" s="19"/>
      <c r="B86" s="13"/>
      <c r="C86">
        <f>SUM(D86:K86)</f>
        <v>2450</v>
      </c>
      <c r="D86">
        <f>D84*D85</f>
        <v>250</v>
      </c>
      <c r="E86">
        <f aca="true" t="shared" si="16" ref="E86:K86">E84*E85</f>
        <v>300</v>
      </c>
      <c r="F86">
        <f t="shared" si="16"/>
        <v>350</v>
      </c>
      <c r="G86">
        <f t="shared" si="16"/>
        <v>350</v>
      </c>
      <c r="H86">
        <f t="shared" si="16"/>
        <v>300</v>
      </c>
      <c r="I86">
        <f t="shared" si="16"/>
        <v>300</v>
      </c>
      <c r="J86">
        <f t="shared" si="16"/>
        <v>300</v>
      </c>
      <c r="K86">
        <f t="shared" si="16"/>
        <v>300</v>
      </c>
    </row>
    <row r="87" spans="1:8" ht="12.75">
      <c r="A87" s="19"/>
      <c r="B87" s="13"/>
      <c r="C87" t="str">
        <f>Параметры!B29</f>
        <v>ОПшпл</v>
      </c>
      <c r="D87">
        <v>8</v>
      </c>
      <c r="E87">
        <v>8</v>
      </c>
      <c r="F87">
        <v>8</v>
      </c>
      <c r="G87">
        <v>8</v>
      </c>
      <c r="H87">
        <v>8</v>
      </c>
    </row>
    <row r="88" spans="1:8" ht="12.75">
      <c r="A88" s="19"/>
      <c r="B88" s="13"/>
      <c r="C88" t="str">
        <f>Параметры!B33</f>
        <v>РБтр</v>
      </c>
      <c r="D88">
        <v>10</v>
      </c>
      <c r="E88">
        <v>10</v>
      </c>
      <c r="F88">
        <v>10</v>
      </c>
      <c r="G88">
        <v>10</v>
      </c>
      <c r="H88">
        <v>10</v>
      </c>
    </row>
    <row r="89" spans="1:8" ht="13.5" thickBot="1">
      <c r="A89" s="19"/>
      <c r="B89" s="14"/>
      <c r="C89" t="str">
        <f>Параметры!B25</f>
        <v>Накл. сидя</v>
      </c>
      <c r="D89">
        <v>5</v>
      </c>
      <c r="E89">
        <v>5</v>
      </c>
      <c r="F89">
        <v>5</v>
      </c>
      <c r="G89">
        <v>5</v>
      </c>
      <c r="H89">
        <v>5</v>
      </c>
    </row>
    <row r="90" spans="1:4" ht="12.75" customHeight="1">
      <c r="A90" s="19" t="s">
        <v>36</v>
      </c>
      <c r="B90" s="12" t="s">
        <v>31</v>
      </c>
      <c r="C90" s="2" t="str">
        <f>Параметры!B4</f>
        <v>Приседания</v>
      </c>
      <c r="D90" t="s">
        <v>123</v>
      </c>
    </row>
    <row r="91" spans="1:12" ht="12.75">
      <c r="A91" s="19"/>
      <c r="B91" s="13"/>
      <c r="C91">
        <f>C93/C92</f>
        <v>68.18181818181819</v>
      </c>
      <c r="D91" s="2">
        <f>ROUND(Параметры!C4*0.5/Параметры!C8,0)*Параметры!C8</f>
        <v>50</v>
      </c>
      <c r="E91" s="2">
        <f>ROUND(Параметры!C4*0.6/Параметры!C8,0)*Параметры!C8</f>
        <v>60</v>
      </c>
      <c r="F91" s="2">
        <f>ROUND(Параметры!C4*0.7/Параметры!C8,0)*Параметры!C8</f>
        <v>70</v>
      </c>
      <c r="G91" s="2">
        <f>ROUND(Параметры!C4*0.7/Параметры!C8,0)*Параметры!C8</f>
        <v>70</v>
      </c>
      <c r="H91" s="2">
        <f>ROUND(Параметры!C4*0.8/Параметры!C8,0)*Параметры!C8</f>
        <v>80</v>
      </c>
      <c r="I91" s="2">
        <f>ROUND(Параметры!C4*0.8/Параметры!C8,0)*Параметры!C8</f>
        <v>80</v>
      </c>
      <c r="J91" s="2">
        <f>ROUND(Параметры!C4*0.9/Параметры!C8,0)*Параметры!C8</f>
        <v>90</v>
      </c>
      <c r="K91" s="2">
        <f>ROUND(Параметры!C4*0.9/Параметры!C8,0)*Параметры!C8</f>
        <v>90</v>
      </c>
      <c r="L91" s="2">
        <f>ROUND(Параметры!C4*0.9/Параметры!C8,0)*Параметры!C8</f>
        <v>90</v>
      </c>
    </row>
    <row r="92" spans="1:12" ht="12.75">
      <c r="A92" s="19"/>
      <c r="B92" s="13"/>
      <c r="C92">
        <f>SUM(D92:L92)</f>
        <v>22</v>
      </c>
      <c r="D92" s="2">
        <v>5</v>
      </c>
      <c r="E92" s="2">
        <v>4</v>
      </c>
      <c r="F92" s="2">
        <v>3</v>
      </c>
      <c r="G92" s="2">
        <v>3</v>
      </c>
      <c r="H92" s="2">
        <v>2</v>
      </c>
      <c r="I92" s="2">
        <v>2</v>
      </c>
      <c r="J92" s="2">
        <v>1</v>
      </c>
      <c r="K92" s="2">
        <v>1</v>
      </c>
      <c r="L92" s="2">
        <v>1</v>
      </c>
    </row>
    <row r="93" spans="1:12" ht="12.75">
      <c r="A93" s="19"/>
      <c r="B93" s="13"/>
      <c r="C93">
        <f>SUM(D93:L93)</f>
        <v>1500</v>
      </c>
      <c r="D93">
        <f>D91*D92</f>
        <v>250</v>
      </c>
      <c r="E93">
        <f aca="true" t="shared" si="17" ref="E93:L93">E91*E92</f>
        <v>240</v>
      </c>
      <c r="F93">
        <f t="shared" si="17"/>
        <v>210</v>
      </c>
      <c r="G93">
        <f t="shared" si="17"/>
        <v>210</v>
      </c>
      <c r="H93">
        <f t="shared" si="17"/>
        <v>160</v>
      </c>
      <c r="I93">
        <f t="shared" si="17"/>
        <v>160</v>
      </c>
      <c r="J93">
        <f t="shared" si="17"/>
        <v>90</v>
      </c>
      <c r="K93">
        <f t="shared" si="17"/>
        <v>90</v>
      </c>
      <c r="L93">
        <f t="shared" si="17"/>
        <v>90</v>
      </c>
    </row>
    <row r="94" spans="1:4" ht="12.75">
      <c r="A94" s="19"/>
      <c r="B94" s="13"/>
      <c r="C94" s="2" t="str">
        <f>Параметры!B5</f>
        <v>Жим лежа</v>
      </c>
      <c r="D94" t="s">
        <v>124</v>
      </c>
    </row>
    <row r="95" spans="1:12" ht="12.75">
      <c r="A95" s="19"/>
      <c r="B95" s="13"/>
      <c r="C95">
        <f>C97/C96</f>
        <v>71.48148148148148</v>
      </c>
      <c r="D95" s="2">
        <f>ROUND(Параметры!C5*0.5/Параметры!C8,0)*Параметры!C8</f>
        <v>50</v>
      </c>
      <c r="E95" s="2">
        <f>ROUND(Параметры!C5*0.6/Параметры!C8,0)*Параметры!C8</f>
        <v>60</v>
      </c>
      <c r="F95" s="2">
        <f>ROUND(Параметры!C5*0.7/Параметры!C8,0)*Параметры!C8</f>
        <v>70</v>
      </c>
      <c r="G95" s="2">
        <f>ROUND(Параметры!C5*0.7/Параметры!C8,0)*Параметры!C8</f>
        <v>70</v>
      </c>
      <c r="H95" s="2">
        <f>ROUND(Параметры!C5*0.8/Параметры!C8,0)*Параметры!C8</f>
        <v>80</v>
      </c>
      <c r="I95" s="2">
        <f>ROUND(Параметры!C5*0.8/Параметры!C8,0)*Параметры!C8</f>
        <v>80</v>
      </c>
      <c r="J95" s="2">
        <f>ROUND(Параметры!C5*0.9/Параметры!C8,0)*Параметры!C8</f>
        <v>90</v>
      </c>
      <c r="K95" s="2">
        <f>ROUND(Параметры!C5*0.9/Параметры!C8,0)*Параметры!C8</f>
        <v>90</v>
      </c>
      <c r="L95" s="2">
        <f>ROUND(Параметры!C5*0.9/Параметры!C8,0)*Параметры!C8</f>
        <v>90</v>
      </c>
    </row>
    <row r="96" spans="1:12" ht="12.75">
      <c r="A96" s="19"/>
      <c r="B96" s="13"/>
      <c r="C96">
        <f>SUM(D96:L96)</f>
        <v>27</v>
      </c>
      <c r="D96" s="2">
        <v>5</v>
      </c>
      <c r="E96" s="2">
        <v>4</v>
      </c>
      <c r="F96" s="2">
        <v>3</v>
      </c>
      <c r="G96" s="2">
        <v>3</v>
      </c>
      <c r="H96" s="2">
        <v>3</v>
      </c>
      <c r="I96" s="2">
        <v>3</v>
      </c>
      <c r="J96" s="2">
        <v>2</v>
      </c>
      <c r="K96" s="2">
        <v>2</v>
      </c>
      <c r="L96" s="2">
        <v>2</v>
      </c>
    </row>
    <row r="97" spans="1:12" ht="12.75">
      <c r="A97" s="19"/>
      <c r="B97" s="13"/>
      <c r="C97">
        <f>SUM(D97:L97)</f>
        <v>1930</v>
      </c>
      <c r="D97">
        <f>D95*D96</f>
        <v>250</v>
      </c>
      <c r="E97">
        <f aca="true" t="shared" si="18" ref="E97:L97">E95*E96</f>
        <v>240</v>
      </c>
      <c r="F97">
        <f t="shared" si="18"/>
        <v>210</v>
      </c>
      <c r="G97">
        <f t="shared" si="18"/>
        <v>210</v>
      </c>
      <c r="H97">
        <f t="shared" si="18"/>
        <v>240</v>
      </c>
      <c r="I97">
        <f t="shared" si="18"/>
        <v>240</v>
      </c>
      <c r="J97">
        <f t="shared" si="18"/>
        <v>180</v>
      </c>
      <c r="K97">
        <f t="shared" si="18"/>
        <v>180</v>
      </c>
      <c r="L97">
        <f t="shared" si="18"/>
        <v>180</v>
      </c>
    </row>
    <row r="98" spans="1:4" ht="12.75">
      <c r="A98" s="19"/>
      <c r="B98" s="13"/>
      <c r="C98" s="2" t="str">
        <f>Параметры!B4</f>
        <v>Приседания</v>
      </c>
      <c r="D98" t="s">
        <v>125</v>
      </c>
    </row>
    <row r="99" spans="1:9" ht="12.75">
      <c r="A99" s="19"/>
      <c r="B99" s="13"/>
      <c r="C99">
        <f>C101/C100</f>
        <v>70</v>
      </c>
      <c r="D99" s="2">
        <f>ROUND(Параметры!C4*0.55/Параметры!C8,0)*Параметры!C8</f>
        <v>55</v>
      </c>
      <c r="E99" s="2">
        <f>ROUND(Параметры!C4*0.65/Параметры!C8,0)*Параметры!C8</f>
        <v>65</v>
      </c>
      <c r="F99" s="2">
        <f>ROUND(Параметры!C4*0.75/Параметры!C8,0)*Параметры!C8</f>
        <v>75</v>
      </c>
      <c r="G99" s="2">
        <f>ROUND(Параметры!C4*0.75/Параметры!C8,0)*Параметры!C8</f>
        <v>75</v>
      </c>
      <c r="H99" s="2">
        <f>ROUND(Параметры!C4*0.75/Параметры!C8,0)*Параметры!C8</f>
        <v>75</v>
      </c>
      <c r="I99" s="2">
        <f>ROUND(Параметры!C4*0.75/Параметры!C8,0)*Параметры!C8</f>
        <v>75</v>
      </c>
    </row>
    <row r="100" spans="1:9" ht="12.75">
      <c r="A100" s="19"/>
      <c r="B100" s="13"/>
      <c r="C100">
        <f>SUM(D100:I100)</f>
        <v>24</v>
      </c>
      <c r="D100" s="2">
        <v>4</v>
      </c>
      <c r="E100" s="2">
        <v>4</v>
      </c>
      <c r="F100" s="2">
        <v>4</v>
      </c>
      <c r="G100" s="2">
        <v>4</v>
      </c>
      <c r="H100" s="2">
        <v>4</v>
      </c>
      <c r="I100" s="2">
        <v>4</v>
      </c>
    </row>
    <row r="101" spans="1:9" ht="12.75">
      <c r="A101" s="19"/>
      <c r="B101" s="13"/>
      <c r="C101">
        <f>SUM(D101:I101)</f>
        <v>1680</v>
      </c>
      <c r="D101">
        <f aca="true" t="shared" si="19" ref="D101:I101">D99*D100</f>
        <v>220</v>
      </c>
      <c r="E101">
        <f t="shared" si="19"/>
        <v>260</v>
      </c>
      <c r="F101">
        <f t="shared" si="19"/>
        <v>300</v>
      </c>
      <c r="G101">
        <f t="shared" si="19"/>
        <v>300</v>
      </c>
      <c r="H101">
        <f t="shared" si="19"/>
        <v>300</v>
      </c>
      <c r="I101">
        <f t="shared" si="19"/>
        <v>300</v>
      </c>
    </row>
    <row r="102" spans="1:8" ht="12.75">
      <c r="A102" s="19"/>
      <c r="B102" s="13"/>
      <c r="C102" t="str">
        <f>Параметры!B18</f>
        <v>Разв. лежа</v>
      </c>
      <c r="D102">
        <v>10</v>
      </c>
      <c r="E102">
        <v>10</v>
      </c>
      <c r="F102">
        <v>10</v>
      </c>
      <c r="G102">
        <v>10</v>
      </c>
      <c r="H102">
        <v>10</v>
      </c>
    </row>
    <row r="103" spans="1:8" ht="13.5" thickBot="1">
      <c r="A103" s="19"/>
      <c r="B103" s="14"/>
      <c r="C103" t="str">
        <f>Параметры!B19</f>
        <v>Накл. стоя</v>
      </c>
      <c r="D103">
        <v>5</v>
      </c>
      <c r="E103">
        <v>5</v>
      </c>
      <c r="F103">
        <v>5</v>
      </c>
      <c r="G103">
        <v>5</v>
      </c>
      <c r="H103">
        <v>5</v>
      </c>
    </row>
    <row r="104" spans="1:4" ht="12.75" customHeight="1">
      <c r="A104" s="19"/>
      <c r="B104" s="12" t="s">
        <v>32</v>
      </c>
      <c r="C104" s="2" t="str">
        <f>Параметры!B6</f>
        <v>Тяга становая</v>
      </c>
      <c r="D104" t="s">
        <v>126</v>
      </c>
    </row>
    <row r="105" spans="1:14" ht="12.75">
      <c r="A105" s="19"/>
      <c r="B105" s="13"/>
      <c r="C105">
        <f>C107/C106</f>
        <v>71.25</v>
      </c>
      <c r="D105" s="2">
        <f>ROUND(Параметры!C6*0.5/Параметры!C8,0)*Параметры!C8</f>
        <v>50</v>
      </c>
      <c r="E105" s="2">
        <f>ROUND(Параметры!C6*0.6/Параметры!C8,0)*Параметры!C8</f>
        <v>60</v>
      </c>
      <c r="F105" s="2">
        <f>ROUND(Параметры!C6*0.7/Параметры!C8,0)*Параметры!C8</f>
        <v>70</v>
      </c>
      <c r="G105" s="2">
        <f>ROUND(Параметры!C6*0.7/Параметры!C8,0)*Параметры!C8</f>
        <v>70</v>
      </c>
      <c r="H105" s="2">
        <f>ROUND(Параметры!C6*0.8/Параметры!C8,0)*Параметры!C8</f>
        <v>80</v>
      </c>
      <c r="I105" s="2">
        <f>ROUND(Параметры!C6*0.8/Параметры!C8,0)*Параметры!C8</f>
        <v>80</v>
      </c>
      <c r="J105" s="2">
        <f>ROUND(Параметры!C6*0.9/Параметры!C8,0)*Параметры!C8</f>
        <v>90</v>
      </c>
      <c r="K105" s="2">
        <f>ROUND(Параметры!C6*0.9/Параметры!C8,0)*Параметры!C8</f>
        <v>90</v>
      </c>
      <c r="L105" s="2">
        <f>ROUND(Параметры!C6*0.9/Параметры!C8,0)*Параметры!C8</f>
        <v>90</v>
      </c>
      <c r="M105" s="2">
        <f>ROUND(Параметры!C6*0.8/Параметры!C8,0)*Параметры!C8</f>
        <v>80</v>
      </c>
      <c r="N105" s="2">
        <f>ROUND(Параметры!C6*0.8/Параметры!C8,0)*Параметры!C8</f>
        <v>80</v>
      </c>
    </row>
    <row r="106" spans="1:14" ht="12.75">
      <c r="A106" s="19"/>
      <c r="B106" s="13"/>
      <c r="C106">
        <f>SUM(D106:N106)</f>
        <v>24</v>
      </c>
      <c r="D106" s="2">
        <v>4</v>
      </c>
      <c r="E106" s="2">
        <v>3</v>
      </c>
      <c r="F106" s="2">
        <v>3</v>
      </c>
      <c r="G106" s="2">
        <v>3</v>
      </c>
      <c r="H106" s="2">
        <v>2</v>
      </c>
      <c r="I106" s="2">
        <v>2</v>
      </c>
      <c r="J106" s="2">
        <v>1</v>
      </c>
      <c r="K106" s="2">
        <v>1</v>
      </c>
      <c r="L106" s="2">
        <v>1</v>
      </c>
      <c r="M106" s="2">
        <v>2</v>
      </c>
      <c r="N106" s="2">
        <v>2</v>
      </c>
    </row>
    <row r="107" spans="1:14" ht="12.75">
      <c r="A107" s="19"/>
      <c r="B107" s="13"/>
      <c r="C107">
        <f>SUM(D107:N107)</f>
        <v>1710</v>
      </c>
      <c r="D107">
        <f>D105*D106</f>
        <v>200</v>
      </c>
      <c r="E107">
        <f aca="true" t="shared" si="20" ref="E107:N107">E105*E106</f>
        <v>180</v>
      </c>
      <c r="F107">
        <f t="shared" si="20"/>
        <v>210</v>
      </c>
      <c r="G107">
        <f t="shared" si="20"/>
        <v>210</v>
      </c>
      <c r="H107">
        <f t="shared" si="20"/>
        <v>160</v>
      </c>
      <c r="I107">
        <f t="shared" si="20"/>
        <v>160</v>
      </c>
      <c r="J107">
        <f t="shared" si="20"/>
        <v>90</v>
      </c>
      <c r="K107">
        <f t="shared" si="20"/>
        <v>90</v>
      </c>
      <c r="L107">
        <f t="shared" si="20"/>
        <v>90</v>
      </c>
      <c r="M107">
        <f t="shared" si="20"/>
        <v>160</v>
      </c>
      <c r="N107">
        <f t="shared" si="20"/>
        <v>160</v>
      </c>
    </row>
    <row r="108" spans="1:4" ht="12.75">
      <c r="A108" s="19"/>
      <c r="B108" s="13"/>
      <c r="C108" s="2" t="str">
        <f>Параметры!B5</f>
        <v>Жим лежа</v>
      </c>
      <c r="D108" t="s">
        <v>127</v>
      </c>
    </row>
    <row r="109" spans="1:17" ht="12.75">
      <c r="A109" s="19"/>
      <c r="B109" s="13"/>
      <c r="C109">
        <f>C111/C110</f>
        <v>64.19354838709677</v>
      </c>
      <c r="D109" s="2">
        <f>ROUND(Параметры!C5*0.5/Параметры!C8,0)*Параметры!C8</f>
        <v>50</v>
      </c>
      <c r="E109" s="2">
        <f>ROUND(Параметры!C5*0.6/Параметры!C8,0)*Параметры!C8</f>
        <v>60</v>
      </c>
      <c r="F109" s="2">
        <f>ROUND(Параметры!C5*0.7/Параметры!C8,0)*Параметры!C8</f>
        <v>70</v>
      </c>
      <c r="G109" s="2">
        <f>ROUND(Параметры!C5*0.7/Параметры!C8,0)*Параметры!C8</f>
        <v>70</v>
      </c>
      <c r="H109" s="2">
        <f>ROUND(Параметры!C5*0.75/Параметры!C8,0)*Параметры!C8</f>
        <v>75</v>
      </c>
      <c r="I109" s="2">
        <f>ROUND(Параметры!C5*0.75/Параметры!C8,0)*Параметры!C8</f>
        <v>75</v>
      </c>
      <c r="J109" s="2">
        <f>ROUND(Параметры!C5*0.8/Параметры!C8,0)*Параметры!C8</f>
        <v>80</v>
      </c>
      <c r="K109" s="2">
        <f>ROUND(Параметры!C5*0.8/Параметры!C8,0)*Параметры!C8</f>
        <v>80</v>
      </c>
      <c r="L109" s="2">
        <f>ROUND(Параметры!C5*0.8/Параметры!C8,0)*Параметры!C8</f>
        <v>80</v>
      </c>
      <c r="M109" s="2">
        <f>ROUND(Параметры!C5*0.75/Параметры!C8,0)*Параметры!C8</f>
        <v>75</v>
      </c>
      <c r="N109" s="2">
        <f>ROUND(Параметры!C5*0.75/Параметры!C8,0)*Параметры!C8</f>
        <v>75</v>
      </c>
      <c r="O109" s="2">
        <f>ROUND(Параметры!C5*0.7/Параметры!C8,0)*Параметры!C8</f>
        <v>70</v>
      </c>
      <c r="P109" s="2">
        <f>ROUND(Параметры!C5*0.6/Параметры!C8,0)*Параметры!C8</f>
        <v>60</v>
      </c>
      <c r="Q109" s="2">
        <f>ROUND(Параметры!C5*0.5/Параметры!C8,0)*Параметры!C8</f>
        <v>50</v>
      </c>
    </row>
    <row r="110" spans="1:17" ht="12.75">
      <c r="A110" s="19"/>
      <c r="B110" s="13"/>
      <c r="C110">
        <f>SUM(D110:Q110)</f>
        <v>62</v>
      </c>
      <c r="D110" s="2">
        <v>6</v>
      </c>
      <c r="E110" s="2">
        <v>5</v>
      </c>
      <c r="F110" s="2">
        <v>4</v>
      </c>
      <c r="G110" s="2">
        <v>4</v>
      </c>
      <c r="H110" s="2">
        <v>3</v>
      </c>
      <c r="I110" s="2">
        <v>3</v>
      </c>
      <c r="J110" s="2">
        <v>2</v>
      </c>
      <c r="K110" s="2">
        <v>2</v>
      </c>
      <c r="L110" s="2">
        <v>2</v>
      </c>
      <c r="M110" s="2">
        <v>3</v>
      </c>
      <c r="N110" s="2">
        <v>3</v>
      </c>
      <c r="O110" s="2">
        <v>5</v>
      </c>
      <c r="P110" s="2">
        <v>9</v>
      </c>
      <c r="Q110" s="2">
        <v>11</v>
      </c>
    </row>
    <row r="111" spans="1:17" ht="12.75">
      <c r="A111" s="19"/>
      <c r="B111" s="13"/>
      <c r="C111">
        <f>SUM(D111:Q111)</f>
        <v>3980</v>
      </c>
      <c r="D111">
        <f>D109*D110</f>
        <v>300</v>
      </c>
      <c r="E111">
        <f aca="true" t="shared" si="21" ref="E111:Q111">E109*E110</f>
        <v>300</v>
      </c>
      <c r="F111">
        <f t="shared" si="21"/>
        <v>280</v>
      </c>
      <c r="G111">
        <f t="shared" si="21"/>
        <v>280</v>
      </c>
      <c r="H111">
        <f t="shared" si="21"/>
        <v>225</v>
      </c>
      <c r="I111">
        <f t="shared" si="21"/>
        <v>225</v>
      </c>
      <c r="J111">
        <f t="shared" si="21"/>
        <v>160</v>
      </c>
      <c r="K111">
        <f t="shared" si="21"/>
        <v>160</v>
      </c>
      <c r="L111">
        <f t="shared" si="21"/>
        <v>160</v>
      </c>
      <c r="M111">
        <f t="shared" si="21"/>
        <v>225</v>
      </c>
      <c r="N111">
        <f t="shared" si="21"/>
        <v>225</v>
      </c>
      <c r="O111">
        <f t="shared" si="21"/>
        <v>350</v>
      </c>
      <c r="P111">
        <f t="shared" si="21"/>
        <v>540</v>
      </c>
      <c r="Q111">
        <f t="shared" si="21"/>
        <v>550</v>
      </c>
    </row>
    <row r="112" spans="1:8" ht="12.75">
      <c r="A112" s="19"/>
      <c r="B112" s="13"/>
      <c r="C112" t="str">
        <f>Параметры!B18</f>
        <v>Разв. лежа</v>
      </c>
      <c r="D112">
        <v>10</v>
      </c>
      <c r="E112">
        <v>10</v>
      </c>
      <c r="F112">
        <v>10</v>
      </c>
      <c r="G112">
        <v>10</v>
      </c>
      <c r="H112">
        <v>10</v>
      </c>
    </row>
    <row r="113" spans="1:4" ht="12.75">
      <c r="A113" s="19"/>
      <c r="B113" s="13"/>
      <c r="C113" s="2" t="str">
        <f>Параметры!B11</f>
        <v>Тяга с плинтов</v>
      </c>
      <c r="D113" t="s">
        <v>128</v>
      </c>
    </row>
    <row r="114" spans="1:10" ht="12.75">
      <c r="A114" s="19"/>
      <c r="B114" s="13"/>
      <c r="C114">
        <f>C116/C115</f>
        <v>78.54838709677419</v>
      </c>
      <c r="D114" s="2">
        <f>ROUND(Параметры!C6*0.65/Параметры!C8,0)*Параметры!C8</f>
        <v>65</v>
      </c>
      <c r="E114" s="2">
        <f>ROUND(Параметры!C6*0.75/Параметры!C8,0)*Параметры!C8</f>
        <v>75</v>
      </c>
      <c r="F114" s="2">
        <f>ROUND(Параметры!C6*0.75/Параметры!C8,0)*Параметры!C8</f>
        <v>75</v>
      </c>
      <c r="G114" s="2">
        <f>ROUND(Параметры!C6*0.85/Параметры!C8,0)*Параметры!C8</f>
        <v>85</v>
      </c>
      <c r="H114" s="2">
        <f>ROUND(Параметры!C6*0.85/Параметры!C8,0)*Параметры!C8</f>
        <v>85</v>
      </c>
      <c r="I114" s="2">
        <f>ROUND(Параметры!C6*0.85/Параметры!C8,0)*Параметры!C8</f>
        <v>85</v>
      </c>
      <c r="J114" s="2">
        <f>ROUND(Параметры!C6*0.85/Параметры!C8,0)*Параметры!C8</f>
        <v>85</v>
      </c>
    </row>
    <row r="115" spans="1:10" ht="12.75">
      <c r="A115" s="19"/>
      <c r="B115" s="13"/>
      <c r="C115">
        <f>SUM(D115:J115)</f>
        <v>31</v>
      </c>
      <c r="D115" s="2">
        <v>5</v>
      </c>
      <c r="E115" s="2">
        <v>5</v>
      </c>
      <c r="F115" s="2">
        <v>5</v>
      </c>
      <c r="G115" s="2">
        <v>4</v>
      </c>
      <c r="H115" s="2">
        <v>4</v>
      </c>
      <c r="I115" s="2">
        <v>4</v>
      </c>
      <c r="J115" s="2">
        <v>4</v>
      </c>
    </row>
    <row r="116" spans="1:10" ht="12.75">
      <c r="A116" s="19"/>
      <c r="B116" s="13"/>
      <c r="C116">
        <f>SUM(D116:J116)</f>
        <v>2435</v>
      </c>
      <c r="D116">
        <f>D114*D115</f>
        <v>325</v>
      </c>
      <c r="E116">
        <f aca="true" t="shared" si="22" ref="E116:J116">E114*E115</f>
        <v>375</v>
      </c>
      <c r="F116">
        <f t="shared" si="22"/>
        <v>375</v>
      </c>
      <c r="G116">
        <f t="shared" si="22"/>
        <v>340</v>
      </c>
      <c r="H116">
        <f t="shared" si="22"/>
        <v>340</v>
      </c>
      <c r="I116">
        <f t="shared" si="22"/>
        <v>340</v>
      </c>
      <c r="J116">
        <f t="shared" si="22"/>
        <v>340</v>
      </c>
    </row>
    <row r="117" spans="1:9" ht="12.75">
      <c r="A117" s="19"/>
      <c r="B117" s="13"/>
      <c r="C117" t="str">
        <f>Параметры!B22</f>
        <v>Ножн. на спине</v>
      </c>
      <c r="D117">
        <v>5</v>
      </c>
      <c r="E117">
        <v>5</v>
      </c>
      <c r="F117">
        <v>5</v>
      </c>
      <c r="G117">
        <v>5</v>
      </c>
      <c r="H117">
        <v>5</v>
      </c>
      <c r="I117">
        <v>5</v>
      </c>
    </row>
    <row r="118" spans="1:6" ht="13.5" thickBot="1">
      <c r="A118" s="19"/>
      <c r="B118" s="14"/>
      <c r="C118" t="str">
        <f>Параметры!B23</f>
        <v>Пресс</v>
      </c>
      <c r="D118">
        <v>10</v>
      </c>
      <c r="E118">
        <v>10</v>
      </c>
      <c r="F118">
        <v>10</v>
      </c>
    </row>
    <row r="119" spans="1:4" ht="12.75" customHeight="1">
      <c r="A119" s="19"/>
      <c r="B119" s="12" t="s">
        <v>33</v>
      </c>
      <c r="C119" s="2" t="str">
        <f>Параметры!B5</f>
        <v>Жим лежа</v>
      </c>
      <c r="D119" t="s">
        <v>90</v>
      </c>
    </row>
    <row r="120" spans="1:13" ht="12.75">
      <c r="A120" s="19"/>
      <c r="B120" s="13"/>
      <c r="C120">
        <f>C122/C121</f>
        <v>71.21212121212122</v>
      </c>
      <c r="D120" s="2">
        <f>ROUND(Параметры!C5*0.5/Параметры!C8,0)*Параметры!C8</f>
        <v>50</v>
      </c>
      <c r="E120" s="2">
        <f>ROUND(Параметры!C5*0.6/Параметры!C8,0)*Параметры!C8</f>
        <v>60</v>
      </c>
      <c r="F120" s="2">
        <f>ROUND(Параметры!C5*0.7/Параметры!C8,0)*Параметры!C8</f>
        <v>70</v>
      </c>
      <c r="G120" s="2">
        <f>ROUND(Параметры!C5*0.7/Параметры!C8,0)*Параметры!C8</f>
        <v>70</v>
      </c>
      <c r="H120" s="2">
        <f>ROUND(Параметры!C5*0.8/Параметры!C8,0)*Параметры!C8</f>
        <v>80</v>
      </c>
      <c r="I120" s="2">
        <f>ROUND(Параметры!C5*0.8/Параметры!C8,0)*Параметры!C8</f>
        <v>80</v>
      </c>
      <c r="J120" s="2">
        <f>ROUND(Параметры!C5*0.8/Параметры!C8,0)*Параметры!C8</f>
        <v>80</v>
      </c>
      <c r="K120" s="2">
        <f>ROUND(Параметры!C5*0.8/Параметры!C8,0)*Параметры!C8</f>
        <v>80</v>
      </c>
      <c r="L120" s="2">
        <f>ROUND(Параметры!C5*0.8/Параметры!C8,0)*Параметры!C8</f>
        <v>80</v>
      </c>
      <c r="M120" s="2">
        <f>ROUND(Параметры!C5*0.8/Параметры!C8,0)*Параметры!C8</f>
        <v>80</v>
      </c>
    </row>
    <row r="121" spans="1:13" ht="12.75">
      <c r="A121" s="19"/>
      <c r="B121" s="13"/>
      <c r="C121">
        <f>SUM(D121:M121)</f>
        <v>33</v>
      </c>
      <c r="D121" s="2">
        <v>5</v>
      </c>
      <c r="E121" s="2">
        <v>4</v>
      </c>
      <c r="F121" s="2">
        <v>3</v>
      </c>
      <c r="G121" s="2">
        <v>3</v>
      </c>
      <c r="H121" s="2">
        <v>3</v>
      </c>
      <c r="I121" s="2">
        <v>3</v>
      </c>
      <c r="J121" s="2">
        <v>3</v>
      </c>
      <c r="K121" s="2">
        <v>3</v>
      </c>
      <c r="L121" s="2">
        <v>3</v>
      </c>
      <c r="M121" s="2">
        <v>3</v>
      </c>
    </row>
    <row r="122" spans="1:13" ht="12.75">
      <c r="A122" s="19"/>
      <c r="B122" s="13"/>
      <c r="C122">
        <f>SUM(D122:M122)</f>
        <v>2350</v>
      </c>
      <c r="D122">
        <f>D120*D121</f>
        <v>250</v>
      </c>
      <c r="E122">
        <f aca="true" t="shared" si="23" ref="E122:M122">E120*E121</f>
        <v>240</v>
      </c>
      <c r="F122">
        <f t="shared" si="23"/>
        <v>210</v>
      </c>
      <c r="G122">
        <f t="shared" si="23"/>
        <v>210</v>
      </c>
      <c r="H122">
        <f t="shared" si="23"/>
        <v>240</v>
      </c>
      <c r="I122">
        <f t="shared" si="23"/>
        <v>240</v>
      </c>
      <c r="J122">
        <f t="shared" si="23"/>
        <v>240</v>
      </c>
      <c r="K122">
        <f t="shared" si="23"/>
        <v>240</v>
      </c>
      <c r="L122">
        <f t="shared" si="23"/>
        <v>240</v>
      </c>
      <c r="M122">
        <f t="shared" si="23"/>
        <v>240</v>
      </c>
    </row>
    <row r="123" spans="1:4" ht="12.75">
      <c r="A123" s="19"/>
      <c r="B123" s="13"/>
      <c r="C123" s="2" t="str">
        <f>Параметры!B4</f>
        <v>Приседания</v>
      </c>
      <c r="D123" t="s">
        <v>129</v>
      </c>
    </row>
    <row r="124" spans="1:14" ht="12.75">
      <c r="A124" s="19"/>
      <c r="B124" s="13"/>
      <c r="C124">
        <f>C126/C125</f>
        <v>72.1875</v>
      </c>
      <c r="D124" s="2">
        <f>ROUND(Параметры!C4*0.5/Параметры!C8,0)*Параметры!C8</f>
        <v>50</v>
      </c>
      <c r="E124" s="2">
        <f>ROUND(Параметры!C4*0.6/Параметры!C8,0)*Параметры!C8</f>
        <v>60</v>
      </c>
      <c r="F124" s="2">
        <f>ROUND(Параметры!C4*0.7/Параметры!C8,0)*Параметры!C8</f>
        <v>70</v>
      </c>
      <c r="G124" s="2">
        <f>ROUND(Параметры!C4*0.7/Параметры!C8,0)*Параметры!C8</f>
        <v>70</v>
      </c>
      <c r="H124" s="2">
        <f>ROUND(Параметры!C4*0.8/Параметры!C8,0)*Параметры!C8</f>
        <v>80</v>
      </c>
      <c r="I124" s="2">
        <f>ROUND(Параметры!C4*0.8/Параметры!C8,0)*Параметры!C8</f>
        <v>80</v>
      </c>
      <c r="J124" s="2">
        <f>ROUND(Параметры!C4*0.8/Параметры!C8,0)*Параметры!C8</f>
        <v>80</v>
      </c>
      <c r="K124" s="2">
        <f>ROUND(Параметры!C4*0.85/Параметры!C8,0)*Параметры!C8</f>
        <v>85</v>
      </c>
      <c r="L124" s="2">
        <f>ROUND(Параметры!C4*0.85/Параметры!C8,0)*Параметры!C8</f>
        <v>85</v>
      </c>
      <c r="M124" s="2">
        <f>ROUND(Параметры!C4*0.85/Параметры!C8,0)*Параметры!C8</f>
        <v>85</v>
      </c>
      <c r="N124" s="2">
        <f>ROUND(Параметры!C4*0.85/Параметры!C8,0)*Параметры!C8</f>
        <v>85</v>
      </c>
    </row>
    <row r="125" spans="1:14" ht="12.75">
      <c r="A125" s="19"/>
      <c r="B125" s="13"/>
      <c r="C125">
        <f>SUM(D125:N125)</f>
        <v>32</v>
      </c>
      <c r="D125" s="2">
        <v>5</v>
      </c>
      <c r="E125" s="2">
        <v>4</v>
      </c>
      <c r="F125" s="2">
        <v>3</v>
      </c>
      <c r="G125" s="2">
        <v>3</v>
      </c>
      <c r="H125" s="2">
        <v>3</v>
      </c>
      <c r="I125" s="2">
        <v>3</v>
      </c>
      <c r="J125" s="2">
        <v>3</v>
      </c>
      <c r="K125" s="2">
        <v>2</v>
      </c>
      <c r="L125" s="2">
        <v>2</v>
      </c>
      <c r="M125" s="2">
        <v>2</v>
      </c>
      <c r="N125" s="2">
        <v>2</v>
      </c>
    </row>
    <row r="126" spans="1:14" ht="12.75">
      <c r="A126" s="19"/>
      <c r="B126" s="13"/>
      <c r="C126">
        <f>SUM(D126:N126)</f>
        <v>2310</v>
      </c>
      <c r="D126">
        <f>D124*D125</f>
        <v>250</v>
      </c>
      <c r="E126">
        <f aca="true" t="shared" si="24" ref="E126:N126">E124*E125</f>
        <v>240</v>
      </c>
      <c r="F126">
        <f t="shared" si="24"/>
        <v>210</v>
      </c>
      <c r="G126">
        <f t="shared" si="24"/>
        <v>210</v>
      </c>
      <c r="H126">
        <f t="shared" si="24"/>
        <v>240</v>
      </c>
      <c r="I126">
        <f t="shared" si="24"/>
        <v>240</v>
      </c>
      <c r="J126">
        <f t="shared" si="24"/>
        <v>240</v>
      </c>
      <c r="K126">
        <f t="shared" si="24"/>
        <v>170</v>
      </c>
      <c r="L126">
        <f t="shared" si="24"/>
        <v>170</v>
      </c>
      <c r="M126">
        <f t="shared" si="24"/>
        <v>170</v>
      </c>
      <c r="N126">
        <f t="shared" si="24"/>
        <v>170</v>
      </c>
    </row>
    <row r="127" spans="1:4" ht="12.75">
      <c r="A127" s="19"/>
      <c r="B127" s="13"/>
      <c r="C127" s="2" t="str">
        <f>Параметры!B5</f>
        <v>Жим лежа</v>
      </c>
      <c r="D127" t="s">
        <v>130</v>
      </c>
    </row>
    <row r="128" spans="1:9" ht="12.75">
      <c r="A128" s="19"/>
      <c r="B128" s="13"/>
      <c r="C128">
        <f>C130/C129</f>
        <v>65</v>
      </c>
      <c r="D128" s="2">
        <f>ROUND(Параметры!C5*0.5/Параметры!C8,0)*Параметры!C8</f>
        <v>50</v>
      </c>
      <c r="E128" s="2">
        <f>ROUND(Параметры!C5*0.6/Параметры!C8,0)*Параметры!C8</f>
        <v>60</v>
      </c>
      <c r="F128" s="2">
        <f>ROUND(Параметры!C5*0.7/Параметры!C8,0)*Параметры!C8</f>
        <v>70</v>
      </c>
      <c r="G128" s="2">
        <f>ROUND(Параметры!C5*0.7/Параметры!C8,0)*Параметры!C8</f>
        <v>70</v>
      </c>
      <c r="H128" s="2">
        <f>ROUND(Параметры!C5*0.7/Параметры!C8,0)*Параметры!C8</f>
        <v>70</v>
      </c>
      <c r="I128" s="2">
        <f>ROUND(Параметры!C5*0.7/Параметры!C8,0)*Параметры!C8</f>
        <v>70</v>
      </c>
    </row>
    <row r="129" spans="1:9" ht="12.75">
      <c r="A129" s="19"/>
      <c r="B129" s="13"/>
      <c r="C129">
        <f>SUM(D129:I129)</f>
        <v>36</v>
      </c>
      <c r="D129" s="2">
        <v>6</v>
      </c>
      <c r="E129" s="2">
        <v>6</v>
      </c>
      <c r="F129" s="2">
        <v>6</v>
      </c>
      <c r="G129" s="2">
        <v>6</v>
      </c>
      <c r="H129" s="2">
        <v>6</v>
      </c>
      <c r="I129" s="2">
        <v>6</v>
      </c>
    </row>
    <row r="130" spans="1:9" ht="12.75">
      <c r="A130" s="19"/>
      <c r="B130" s="13"/>
      <c r="C130">
        <f>SUM(D130:I130)</f>
        <v>2340</v>
      </c>
      <c r="D130">
        <f aca="true" t="shared" si="25" ref="D130:I130">D128*D129</f>
        <v>300</v>
      </c>
      <c r="E130">
        <f t="shared" si="25"/>
        <v>360</v>
      </c>
      <c r="F130">
        <f t="shared" si="25"/>
        <v>420</v>
      </c>
      <c r="G130">
        <f t="shared" si="25"/>
        <v>420</v>
      </c>
      <c r="H130">
        <f t="shared" si="25"/>
        <v>420</v>
      </c>
      <c r="I130">
        <f t="shared" si="25"/>
        <v>420</v>
      </c>
    </row>
    <row r="131" spans="1:8" ht="12.75">
      <c r="A131" s="19"/>
      <c r="B131" s="13"/>
      <c r="C131" t="str">
        <f>Параметры!B18</f>
        <v>Разв. лежа</v>
      </c>
      <c r="D131">
        <v>10</v>
      </c>
      <c r="E131">
        <v>10</v>
      </c>
      <c r="F131">
        <v>10</v>
      </c>
      <c r="G131">
        <v>10</v>
      </c>
      <c r="H131">
        <v>10</v>
      </c>
    </row>
    <row r="132" spans="1:9" ht="12.75">
      <c r="A132" s="19"/>
      <c r="B132" s="13"/>
      <c r="C132" t="str">
        <f>Параметры!B32</f>
        <v>Жим ногами</v>
      </c>
      <c r="D132">
        <v>6</v>
      </c>
      <c r="E132">
        <v>6</v>
      </c>
      <c r="F132">
        <v>6</v>
      </c>
      <c r="G132">
        <v>6</v>
      </c>
      <c r="H132">
        <v>6</v>
      </c>
      <c r="I132">
        <v>6</v>
      </c>
    </row>
    <row r="133" spans="1:8" ht="13.5" thickBot="1">
      <c r="A133" s="19"/>
      <c r="B133" s="14"/>
      <c r="C133" t="str">
        <f>Параметры!B25</f>
        <v>Накл. сидя</v>
      </c>
      <c r="D133">
        <v>5</v>
      </c>
      <c r="E133">
        <v>5</v>
      </c>
      <c r="F133">
        <v>5</v>
      </c>
      <c r="G133">
        <v>5</v>
      </c>
      <c r="H133">
        <v>5</v>
      </c>
    </row>
    <row r="134" spans="1:4" ht="12.75" customHeight="1">
      <c r="A134" s="19" t="s">
        <v>37</v>
      </c>
      <c r="B134" s="12" t="s">
        <v>38</v>
      </c>
      <c r="C134" s="2" t="str">
        <f>Параметры!B4</f>
        <v>Приседания</v>
      </c>
      <c r="D134" t="s">
        <v>104</v>
      </c>
    </row>
    <row r="135" spans="1:12" ht="12.75">
      <c r="A135" s="19"/>
      <c r="B135" s="13"/>
      <c r="C135">
        <f>C137/C136</f>
        <v>70.33333333333333</v>
      </c>
      <c r="D135" s="2">
        <f>ROUND(Параметры!C4*0.5/Параметры!C8,0)*Параметры!C8</f>
        <v>50</v>
      </c>
      <c r="E135" s="2">
        <f>ROUND(Параметры!C4*0.6/Параметры!C8,0)*Параметры!C8</f>
        <v>60</v>
      </c>
      <c r="F135" s="2">
        <f>ROUND(Параметры!C4*0.7/Параметры!C8,0)*Параметры!C8</f>
        <v>70</v>
      </c>
      <c r="G135" s="2">
        <f>ROUND(Параметры!C4*0.7/Параметры!C8,0)*Параметры!C8</f>
        <v>70</v>
      </c>
      <c r="H135" s="2">
        <f>ROUND(Параметры!C4*0.8/Параметры!C8,0)*Параметры!C8</f>
        <v>80</v>
      </c>
      <c r="I135" s="2">
        <f>ROUND(Параметры!C4*0.8/Параметры!C8,0)*Параметры!C8</f>
        <v>80</v>
      </c>
      <c r="J135" s="2">
        <f>ROUND(Параметры!C4*0.8/Параметры!C8,0)*Параметры!C8</f>
        <v>80</v>
      </c>
      <c r="K135" s="2">
        <f>ROUND(Параметры!C4*0.8/Параметры!C8,0)*Параметры!C8</f>
        <v>80</v>
      </c>
      <c r="L135" s="2">
        <f>ROUND(Параметры!C4*0.8/Параметры!C8,0)*Параметры!C8</f>
        <v>80</v>
      </c>
    </row>
    <row r="136" spans="1:12" ht="12.75">
      <c r="A136" s="19"/>
      <c r="B136" s="13"/>
      <c r="C136">
        <f>SUM(D136:L136)</f>
        <v>30</v>
      </c>
      <c r="D136" s="2">
        <v>5</v>
      </c>
      <c r="E136" s="2">
        <v>4</v>
      </c>
      <c r="F136" s="2">
        <v>3</v>
      </c>
      <c r="G136" s="2">
        <v>3</v>
      </c>
      <c r="H136" s="2">
        <v>3</v>
      </c>
      <c r="I136" s="2">
        <v>3</v>
      </c>
      <c r="J136" s="2">
        <v>3</v>
      </c>
      <c r="K136" s="2">
        <v>3</v>
      </c>
      <c r="L136" s="2">
        <v>3</v>
      </c>
    </row>
    <row r="137" spans="1:12" ht="12.75">
      <c r="A137" s="19"/>
      <c r="B137" s="13"/>
      <c r="C137">
        <f>SUM(D137:L137)</f>
        <v>2110</v>
      </c>
      <c r="D137">
        <f>D135*D136</f>
        <v>250</v>
      </c>
      <c r="E137">
        <f aca="true" t="shared" si="26" ref="E137:L137">E135*E136</f>
        <v>240</v>
      </c>
      <c r="F137">
        <f t="shared" si="26"/>
        <v>210</v>
      </c>
      <c r="G137">
        <f t="shared" si="26"/>
        <v>210</v>
      </c>
      <c r="H137">
        <f t="shared" si="26"/>
        <v>240</v>
      </c>
      <c r="I137">
        <f t="shared" si="26"/>
        <v>240</v>
      </c>
      <c r="J137">
        <f t="shared" si="26"/>
        <v>240</v>
      </c>
      <c r="K137">
        <f t="shared" si="26"/>
        <v>240</v>
      </c>
      <c r="L137">
        <f t="shared" si="26"/>
        <v>240</v>
      </c>
    </row>
    <row r="138" spans="1:4" ht="12.75">
      <c r="A138" s="19"/>
      <c r="B138" s="13"/>
      <c r="C138" s="2" t="str">
        <f>Параметры!B5</f>
        <v>Жим лежа</v>
      </c>
      <c r="D138" t="s">
        <v>129</v>
      </c>
    </row>
    <row r="139" spans="1:14" ht="12.75">
      <c r="A139" s="19"/>
      <c r="B139" s="13"/>
      <c r="C139">
        <f>C141/C140</f>
        <v>72.1875</v>
      </c>
      <c r="D139" s="2">
        <f>ROUND(Параметры!C5*0.5/Параметры!C8,0)*Параметры!C8</f>
        <v>50</v>
      </c>
      <c r="E139" s="2">
        <f>ROUND(Параметры!C5*0.6/Параметры!C8,0)*Параметры!C8</f>
        <v>60</v>
      </c>
      <c r="F139" s="2">
        <f>ROUND(Параметры!C5*0.7/Параметры!C8,0)*Параметры!C8</f>
        <v>70</v>
      </c>
      <c r="G139" s="2">
        <f>ROUND(Параметры!C5*0.7/Параметры!C8,0)*Параметры!C8</f>
        <v>70</v>
      </c>
      <c r="H139" s="2">
        <f>ROUND(Параметры!C5*0.8/Параметры!C8,0)*Параметры!C8</f>
        <v>80</v>
      </c>
      <c r="I139" s="2">
        <f>ROUND(Параметры!C5*0.8/Параметры!C8,0)*Параметры!C8</f>
        <v>80</v>
      </c>
      <c r="J139" s="2">
        <f>ROUND(Параметры!C5*0.8/Параметры!C8,0)*Параметры!C8</f>
        <v>80</v>
      </c>
      <c r="K139" s="2">
        <f>ROUND(Параметры!C5*0.85/Параметры!C8,0)*Параметры!C8</f>
        <v>85</v>
      </c>
      <c r="L139" s="2">
        <f>ROUND(Параметры!C5*0.85/Параметры!C8,0)*Параметры!C8</f>
        <v>85</v>
      </c>
      <c r="M139" s="2">
        <f>ROUND(Параметры!C5*0.85/Параметры!C8,0)*Параметры!C8</f>
        <v>85</v>
      </c>
      <c r="N139" s="2">
        <f>ROUND(Параметры!C5*0.85/Параметры!C8,0)*Параметры!C8</f>
        <v>85</v>
      </c>
    </row>
    <row r="140" spans="1:14" ht="12.75">
      <c r="A140" s="19"/>
      <c r="B140" s="13"/>
      <c r="C140">
        <f>SUM(D140:N140)</f>
        <v>32</v>
      </c>
      <c r="D140" s="2">
        <v>5</v>
      </c>
      <c r="E140" s="2">
        <v>4</v>
      </c>
      <c r="F140" s="2">
        <v>3</v>
      </c>
      <c r="G140" s="2">
        <v>3</v>
      </c>
      <c r="H140" s="2">
        <v>3</v>
      </c>
      <c r="I140" s="2">
        <v>3</v>
      </c>
      <c r="J140" s="2">
        <v>3</v>
      </c>
      <c r="K140" s="2">
        <v>2</v>
      </c>
      <c r="L140" s="2">
        <v>2</v>
      </c>
      <c r="M140" s="2">
        <v>2</v>
      </c>
      <c r="N140" s="2">
        <v>2</v>
      </c>
    </row>
    <row r="141" spans="1:14" ht="12.75">
      <c r="A141" s="19"/>
      <c r="B141" s="13"/>
      <c r="C141">
        <f>SUM(D141:N141)</f>
        <v>2310</v>
      </c>
      <c r="D141">
        <f>D139*D140</f>
        <v>250</v>
      </c>
      <c r="E141">
        <f aca="true" t="shared" si="27" ref="E141:N141">E139*E140</f>
        <v>240</v>
      </c>
      <c r="F141">
        <f t="shared" si="27"/>
        <v>210</v>
      </c>
      <c r="G141">
        <f t="shared" si="27"/>
        <v>210</v>
      </c>
      <c r="H141">
        <f t="shared" si="27"/>
        <v>240</v>
      </c>
      <c r="I141">
        <f t="shared" si="27"/>
        <v>240</v>
      </c>
      <c r="J141">
        <f t="shared" si="27"/>
        <v>240</v>
      </c>
      <c r="K141">
        <f t="shared" si="27"/>
        <v>170</v>
      </c>
      <c r="L141">
        <f t="shared" si="27"/>
        <v>170</v>
      </c>
      <c r="M141">
        <f t="shared" si="27"/>
        <v>170</v>
      </c>
      <c r="N141">
        <f t="shared" si="27"/>
        <v>170</v>
      </c>
    </row>
    <row r="142" spans="1:8" ht="12.75">
      <c r="A142" s="19"/>
      <c r="B142" s="13"/>
      <c r="C142" t="str">
        <f>Параметры!B18</f>
        <v>Разв. лежа</v>
      </c>
      <c r="D142">
        <v>10</v>
      </c>
      <c r="E142">
        <v>10</v>
      </c>
      <c r="F142">
        <v>10</v>
      </c>
      <c r="G142">
        <v>10</v>
      </c>
      <c r="H142">
        <v>10</v>
      </c>
    </row>
    <row r="143" spans="1:8" ht="12.75">
      <c r="A143" s="19"/>
      <c r="B143" s="13"/>
      <c r="C143" t="str">
        <f>Параметры!B21</f>
        <v>Отж. на брусьях</v>
      </c>
      <c r="D143">
        <v>8</v>
      </c>
      <c r="E143">
        <v>8</v>
      </c>
      <c r="F143">
        <v>8</v>
      </c>
      <c r="G143">
        <v>8</v>
      </c>
      <c r="H143">
        <v>8</v>
      </c>
    </row>
    <row r="144" spans="1:4" ht="12.75">
      <c r="A144" s="19"/>
      <c r="B144" s="13"/>
      <c r="C144" s="2" t="str">
        <f>Параметры!B4</f>
        <v>Приседания</v>
      </c>
      <c r="D144" t="s">
        <v>131</v>
      </c>
    </row>
    <row r="145" spans="1:10" ht="12.75">
      <c r="A145" s="19"/>
      <c r="B145" s="13"/>
      <c r="C145">
        <f>C147/C146</f>
        <v>67.74193548387096</v>
      </c>
      <c r="D145" s="2">
        <f>ROUND(Параметры!C4*0.5/Параметры!C8,0)*Параметры!C8</f>
        <v>50</v>
      </c>
      <c r="E145" s="2">
        <f>ROUND(Параметры!C4*0.6/Параметры!C8,0)*Параметры!C8</f>
        <v>60</v>
      </c>
      <c r="F145" s="2">
        <f>ROUND(Параметры!C4*0.7/Параметры!C8,0)*Параметры!C8</f>
        <v>70</v>
      </c>
      <c r="G145" s="2">
        <f>ROUND(Параметры!C4*0.75/Параметры!C8,0)*Параметры!C8</f>
        <v>75</v>
      </c>
      <c r="H145" s="2">
        <f>ROUND(Параметры!C4*0.75/Параметры!C8,0)*Параметры!C8</f>
        <v>75</v>
      </c>
      <c r="I145" s="2">
        <f>ROUND(Параметры!C4*0.75/Параметры!C8,0)*Параметры!C8</f>
        <v>75</v>
      </c>
      <c r="J145" s="2">
        <f>ROUND(Параметры!C4*0.75/Параметры!C8,0)*Параметры!C8</f>
        <v>75</v>
      </c>
    </row>
    <row r="146" spans="1:10" ht="12.75">
      <c r="A146" s="19"/>
      <c r="B146" s="13"/>
      <c r="C146">
        <f>SUM(D146:J146)</f>
        <v>31</v>
      </c>
      <c r="D146" s="2">
        <v>5</v>
      </c>
      <c r="E146" s="2">
        <v>5</v>
      </c>
      <c r="F146" s="2">
        <v>5</v>
      </c>
      <c r="G146" s="2">
        <v>4</v>
      </c>
      <c r="H146" s="2">
        <v>4</v>
      </c>
      <c r="I146" s="2">
        <v>4</v>
      </c>
      <c r="J146" s="2">
        <v>4</v>
      </c>
    </row>
    <row r="147" spans="1:10" ht="12.75">
      <c r="A147" s="19"/>
      <c r="B147" s="13"/>
      <c r="C147">
        <f>SUM(D147:J147)</f>
        <v>2100</v>
      </c>
      <c r="D147">
        <f>D145*D146</f>
        <v>250</v>
      </c>
      <c r="E147">
        <f aca="true" t="shared" si="28" ref="E147:J147">E145*E146</f>
        <v>300</v>
      </c>
      <c r="F147">
        <f t="shared" si="28"/>
        <v>350</v>
      </c>
      <c r="G147">
        <f t="shared" si="28"/>
        <v>300</v>
      </c>
      <c r="H147">
        <f t="shared" si="28"/>
        <v>300</v>
      </c>
      <c r="I147">
        <f t="shared" si="28"/>
        <v>300</v>
      </c>
      <c r="J147">
        <f t="shared" si="28"/>
        <v>300</v>
      </c>
    </row>
    <row r="148" spans="1:8" ht="13.5" thickBot="1">
      <c r="A148" s="19"/>
      <c r="B148" s="14"/>
      <c r="C148" t="str">
        <f>Параметры!B19</f>
        <v>Накл. стоя</v>
      </c>
      <c r="D148">
        <v>5</v>
      </c>
      <c r="E148">
        <v>5</v>
      </c>
      <c r="F148">
        <v>5</v>
      </c>
      <c r="G148">
        <v>5</v>
      </c>
      <c r="H148">
        <v>5</v>
      </c>
    </row>
    <row r="149" spans="1:4" ht="12.75" customHeight="1">
      <c r="A149" s="19"/>
      <c r="B149" s="12" t="s">
        <v>39</v>
      </c>
      <c r="C149" s="2" t="str">
        <f>Параметры!B12</f>
        <v>Тяга до колен</v>
      </c>
      <c r="D149" t="s">
        <v>132</v>
      </c>
    </row>
    <row r="150" spans="1:13" ht="12.75">
      <c r="A150" s="19"/>
      <c r="B150" s="13"/>
      <c r="C150">
        <f>C152/C151</f>
        <v>68.5</v>
      </c>
      <c r="D150" s="2">
        <f>ROUND(Параметры!C6*0.5/Параметры!C8,0)*Параметры!C8</f>
        <v>50</v>
      </c>
      <c r="E150" s="2">
        <f>ROUND(Параметры!C6*0.6/Параметры!C8,0)*Параметры!C8</f>
        <v>60</v>
      </c>
      <c r="F150" s="2">
        <f>ROUND(Параметры!C6*0.6/Параметры!C8,0)*Параметры!C8</f>
        <v>60</v>
      </c>
      <c r="G150" s="2">
        <f>ROUND(Параметры!C6*0.7/Параметры!C8,0)*Параметры!C8</f>
        <v>70</v>
      </c>
      <c r="H150" s="2">
        <f>ROUND(Параметры!C6*0.7/Параметры!C8,0)*Параметры!C8</f>
        <v>70</v>
      </c>
      <c r="I150" s="2">
        <f>ROUND(Параметры!C6*0.75/Параметры!C8,0)*Параметры!C8</f>
        <v>75</v>
      </c>
      <c r="J150" s="2">
        <f>ROUND(Параметры!C6*0.75/Параметры!C8,0)*Параметры!C8</f>
        <v>75</v>
      </c>
      <c r="K150" s="2">
        <f>ROUND(Параметры!C6*0.75/Параметры!C8,0)*Параметры!C8</f>
        <v>75</v>
      </c>
      <c r="L150" s="2">
        <f>ROUND(Параметры!C6*0.75/Параметры!C8,0)*Параметры!C8</f>
        <v>75</v>
      </c>
      <c r="M150" s="2">
        <f>ROUND(Параметры!C6*0.75/Параметры!C8,0)*Параметры!C8</f>
        <v>75</v>
      </c>
    </row>
    <row r="151" spans="1:13" ht="12.75">
      <c r="A151" s="19"/>
      <c r="B151" s="13"/>
      <c r="C151">
        <f>SUM(D151:M151)</f>
        <v>30</v>
      </c>
      <c r="D151" s="2">
        <v>3</v>
      </c>
      <c r="E151" s="2">
        <v>3</v>
      </c>
      <c r="F151" s="2">
        <v>3</v>
      </c>
      <c r="G151" s="2">
        <v>3</v>
      </c>
      <c r="H151" s="2">
        <v>3</v>
      </c>
      <c r="I151" s="2">
        <v>3</v>
      </c>
      <c r="J151" s="2">
        <v>3</v>
      </c>
      <c r="K151" s="2">
        <v>3</v>
      </c>
      <c r="L151" s="2">
        <v>3</v>
      </c>
      <c r="M151" s="2">
        <v>3</v>
      </c>
    </row>
    <row r="152" spans="1:13" ht="12.75">
      <c r="A152" s="19"/>
      <c r="B152" s="13"/>
      <c r="C152">
        <f>SUM(D152:M152)</f>
        <v>2055</v>
      </c>
      <c r="D152">
        <f>D150*D151</f>
        <v>150</v>
      </c>
      <c r="E152">
        <f aca="true" t="shared" si="29" ref="E152:M152">E150*E151</f>
        <v>180</v>
      </c>
      <c r="F152">
        <f t="shared" si="29"/>
        <v>180</v>
      </c>
      <c r="G152">
        <f t="shared" si="29"/>
        <v>210</v>
      </c>
      <c r="H152">
        <f t="shared" si="29"/>
        <v>210</v>
      </c>
      <c r="I152">
        <f t="shared" si="29"/>
        <v>225</v>
      </c>
      <c r="J152">
        <f t="shared" si="29"/>
        <v>225</v>
      </c>
      <c r="K152">
        <f t="shared" si="29"/>
        <v>225</v>
      </c>
      <c r="L152">
        <f t="shared" si="29"/>
        <v>225</v>
      </c>
      <c r="M152">
        <f t="shared" si="29"/>
        <v>225</v>
      </c>
    </row>
    <row r="153" spans="1:4" ht="12.75">
      <c r="A153" s="19"/>
      <c r="B153" s="13"/>
      <c r="C153" s="2" t="str">
        <f>Параметры!B5</f>
        <v>Жим лежа</v>
      </c>
      <c r="D153" t="s">
        <v>133</v>
      </c>
    </row>
    <row r="154" spans="1:20" ht="12.75">
      <c r="A154" s="19"/>
      <c r="B154" s="13"/>
      <c r="C154">
        <f>C156/C155</f>
        <v>64.53488372093024</v>
      </c>
      <c r="D154" s="2">
        <f>ROUND(Параметры!C5*0.5/Параметры!C8,0)*Параметры!C8</f>
        <v>50</v>
      </c>
      <c r="E154" s="2">
        <f>ROUND(Параметры!C5*0.6/Параметры!C8,0)*Параметры!C8</f>
        <v>60</v>
      </c>
      <c r="F154" s="2">
        <f>ROUND(Параметры!C5*0.7/Параметры!C8,0)*Параметры!C8</f>
        <v>70</v>
      </c>
      <c r="G154" s="2">
        <f>ROUND(Параметры!C5*0.7/Параметры!C8,0)*Параметры!C8</f>
        <v>70</v>
      </c>
      <c r="H154" s="2">
        <f>ROUND(Параметры!C5*0.75/Параметры!C8,0)*Параметры!C8</f>
        <v>75</v>
      </c>
      <c r="I154" s="2">
        <f>ROUND(Параметры!C5*0.75/Параметры!C8,0)*Параметры!C8</f>
        <v>75</v>
      </c>
      <c r="J154" s="2">
        <f>ROUND(Параметры!C5*0.8/Параметры!C8,0)*Параметры!C8</f>
        <v>80</v>
      </c>
      <c r="K154" s="2">
        <f>ROUND(Параметры!C5*0.8/Параметры!C8,0)*Параметры!C8</f>
        <v>80</v>
      </c>
      <c r="L154" s="2">
        <f>ROUND(Параметры!C5*0.8/Параметры!C8,0)*Параметры!C8</f>
        <v>80</v>
      </c>
      <c r="M154" s="2">
        <f>ROUND(Параметры!C5*0.75/Параметры!C8,0)*Параметры!C8</f>
        <v>75</v>
      </c>
      <c r="N154" s="2">
        <f>ROUND(Параметры!C5*0.75/Параметры!C8,0)*Параметры!C8</f>
        <v>75</v>
      </c>
      <c r="O154" s="2">
        <f>ROUND(Параметры!C5*0.7/Параметры!C8,0)*Параметры!C8</f>
        <v>70</v>
      </c>
      <c r="P154" s="2">
        <f>ROUND(Параметры!C5*0.7/Параметры!C8,0)*Параметры!C8</f>
        <v>70</v>
      </c>
      <c r="Q154" s="2">
        <f>ROUND(Параметры!C5*0.65/Параметры!C8,0)*Параметры!C8</f>
        <v>65</v>
      </c>
      <c r="R154" s="2">
        <f>ROUND(Параметры!C5*0.6/Параметры!C8,0)*Параметры!C8</f>
        <v>60</v>
      </c>
      <c r="S154" s="2">
        <f>ROUND(Параметры!C5*0.55/Параметры!C8,0)*Параметры!C8</f>
        <v>55</v>
      </c>
      <c r="T154" s="2">
        <f>ROUND(Параметры!C5*0.5/Параметры!C8,0)*Параметры!C8</f>
        <v>50</v>
      </c>
    </row>
    <row r="155" spans="1:20" ht="12.75">
      <c r="A155" s="19"/>
      <c r="B155" s="13"/>
      <c r="C155">
        <f>SUM(D155:T155)</f>
        <v>86</v>
      </c>
      <c r="D155" s="2">
        <v>6</v>
      </c>
      <c r="E155" s="2">
        <v>5</v>
      </c>
      <c r="F155" s="2">
        <v>4</v>
      </c>
      <c r="G155" s="2">
        <v>4</v>
      </c>
      <c r="H155" s="2">
        <v>3</v>
      </c>
      <c r="I155" s="2">
        <v>3</v>
      </c>
      <c r="J155" s="2">
        <v>3</v>
      </c>
      <c r="K155" s="2">
        <v>3</v>
      </c>
      <c r="L155" s="2">
        <v>3</v>
      </c>
      <c r="M155" s="2">
        <v>4</v>
      </c>
      <c r="N155" s="2">
        <v>4</v>
      </c>
      <c r="O155" s="2">
        <v>5</v>
      </c>
      <c r="P155" s="2">
        <v>5</v>
      </c>
      <c r="Q155" s="2">
        <v>6</v>
      </c>
      <c r="R155" s="2">
        <v>8</v>
      </c>
      <c r="S155" s="2">
        <v>10</v>
      </c>
      <c r="T155" s="2">
        <v>10</v>
      </c>
    </row>
    <row r="156" spans="1:20" ht="12.75">
      <c r="A156" s="19"/>
      <c r="B156" s="13"/>
      <c r="C156">
        <f>SUM(D156:T156)</f>
        <v>5550</v>
      </c>
      <c r="D156">
        <f>D154*D155</f>
        <v>300</v>
      </c>
      <c r="E156">
        <f aca="true" t="shared" si="30" ref="E156:T156">E154*E155</f>
        <v>300</v>
      </c>
      <c r="F156">
        <f t="shared" si="30"/>
        <v>280</v>
      </c>
      <c r="G156">
        <f t="shared" si="30"/>
        <v>280</v>
      </c>
      <c r="H156">
        <f t="shared" si="30"/>
        <v>225</v>
      </c>
      <c r="I156">
        <f t="shared" si="30"/>
        <v>225</v>
      </c>
      <c r="J156">
        <f t="shared" si="30"/>
        <v>240</v>
      </c>
      <c r="K156">
        <f t="shared" si="30"/>
        <v>240</v>
      </c>
      <c r="L156">
        <f t="shared" si="30"/>
        <v>240</v>
      </c>
      <c r="M156">
        <f t="shared" si="30"/>
        <v>300</v>
      </c>
      <c r="N156">
        <f t="shared" si="30"/>
        <v>300</v>
      </c>
      <c r="O156">
        <f t="shared" si="30"/>
        <v>350</v>
      </c>
      <c r="P156">
        <f t="shared" si="30"/>
        <v>350</v>
      </c>
      <c r="Q156">
        <f t="shared" si="30"/>
        <v>390</v>
      </c>
      <c r="R156">
        <f t="shared" si="30"/>
        <v>480</v>
      </c>
      <c r="S156">
        <f t="shared" si="30"/>
        <v>550</v>
      </c>
      <c r="T156">
        <f t="shared" si="30"/>
        <v>500</v>
      </c>
    </row>
    <row r="157" spans="1:4" ht="12.75">
      <c r="A157" s="19"/>
      <c r="B157" s="13"/>
      <c r="C157" s="2" t="str">
        <f>Параметры!B6</f>
        <v>Тяга становая</v>
      </c>
      <c r="D157" t="s">
        <v>134</v>
      </c>
    </row>
    <row r="158" spans="1:13" ht="12.75">
      <c r="A158" s="19"/>
      <c r="B158" s="13"/>
      <c r="C158">
        <f>C160/C159</f>
        <v>71.875</v>
      </c>
      <c r="D158" s="2">
        <f>ROUND(Параметры!C6*0.5/Параметры!C8,0)*Параметры!C8</f>
        <v>50</v>
      </c>
      <c r="E158" s="2">
        <f>ROUND(Параметры!C6*0.6/Параметры!C8,0)*Параметры!C8</f>
        <v>60</v>
      </c>
      <c r="F158" s="2">
        <f>ROUND(Параметры!C6*0.7/Параметры!C8,0)*Параметры!C8</f>
        <v>70</v>
      </c>
      <c r="G158" s="2">
        <f>ROUND(Параметры!C6*0.7/Параметры!C8,0)*Параметры!C8</f>
        <v>70</v>
      </c>
      <c r="H158" s="2">
        <f>ROUND(Параметры!C6*0.8/Параметры!C8,0)*Параметры!C8</f>
        <v>80</v>
      </c>
      <c r="I158" s="2">
        <f>ROUND(Параметры!C6*0.8/Параметры!C8,0)*Параметры!C8</f>
        <v>80</v>
      </c>
      <c r="J158" s="2">
        <f>ROUND(Параметры!C6*0.8/Параметры!C8,0)*Параметры!C8</f>
        <v>80</v>
      </c>
      <c r="K158" s="2">
        <f>ROUND(Параметры!C6*0.8/Параметры!C8,0)*Параметры!C8</f>
        <v>80</v>
      </c>
      <c r="L158" s="2">
        <f>ROUND(Параметры!C6*0.8/Параметры!C8,0)*Параметры!C8</f>
        <v>80</v>
      </c>
      <c r="M158" s="2">
        <f>ROUND(Параметры!C6*0.8/Параметры!C8,0)*Параметры!C8</f>
        <v>80</v>
      </c>
    </row>
    <row r="159" spans="1:13" ht="12.75">
      <c r="A159" s="19"/>
      <c r="B159" s="13"/>
      <c r="C159">
        <f>SUM(D159:M159)</f>
        <v>32</v>
      </c>
      <c r="D159" s="2">
        <v>4</v>
      </c>
      <c r="E159" s="2">
        <v>4</v>
      </c>
      <c r="F159" s="2">
        <v>3</v>
      </c>
      <c r="G159" s="2">
        <v>3</v>
      </c>
      <c r="H159" s="2">
        <v>3</v>
      </c>
      <c r="I159" s="2">
        <v>3</v>
      </c>
      <c r="J159" s="2">
        <v>3</v>
      </c>
      <c r="K159" s="2">
        <v>3</v>
      </c>
      <c r="L159" s="2">
        <v>3</v>
      </c>
      <c r="M159" s="2">
        <v>3</v>
      </c>
    </row>
    <row r="160" spans="1:13" ht="12.75">
      <c r="A160" s="19"/>
      <c r="B160" s="13"/>
      <c r="C160">
        <f>SUM(D160:M160)</f>
        <v>2300</v>
      </c>
      <c r="D160">
        <f>D158*D159</f>
        <v>200</v>
      </c>
      <c r="E160">
        <f aca="true" t="shared" si="31" ref="E160:M160">E158*E159</f>
        <v>240</v>
      </c>
      <c r="F160">
        <f t="shared" si="31"/>
        <v>210</v>
      </c>
      <c r="G160">
        <f t="shared" si="31"/>
        <v>210</v>
      </c>
      <c r="H160">
        <f t="shared" si="31"/>
        <v>240</v>
      </c>
      <c r="I160">
        <f t="shared" si="31"/>
        <v>240</v>
      </c>
      <c r="J160">
        <f t="shared" si="31"/>
        <v>240</v>
      </c>
      <c r="K160">
        <f t="shared" si="31"/>
        <v>240</v>
      </c>
      <c r="L160">
        <f t="shared" si="31"/>
        <v>240</v>
      </c>
      <c r="M160">
        <f t="shared" si="31"/>
        <v>240</v>
      </c>
    </row>
    <row r="161" spans="1:8" ht="12.75">
      <c r="A161" s="19"/>
      <c r="B161" s="13"/>
      <c r="C161" t="str">
        <f>Параметры!B18</f>
        <v>Разв. лежа</v>
      </c>
      <c r="D161">
        <v>10</v>
      </c>
      <c r="E161">
        <v>10</v>
      </c>
      <c r="F161">
        <v>10</v>
      </c>
      <c r="G161">
        <v>10</v>
      </c>
      <c r="H161">
        <v>10</v>
      </c>
    </row>
    <row r="162" spans="1:9" ht="12.75">
      <c r="A162" s="19"/>
      <c r="B162" s="13"/>
      <c r="C162" t="str">
        <f>Параметры!B22</f>
        <v>Ножн. на спине</v>
      </c>
      <c r="D162">
        <v>5</v>
      </c>
      <c r="E162">
        <v>5</v>
      </c>
      <c r="F162">
        <v>5</v>
      </c>
      <c r="G162">
        <v>5</v>
      </c>
      <c r="H162">
        <v>5</v>
      </c>
      <c r="I162">
        <v>5</v>
      </c>
    </row>
    <row r="163" spans="1:6" ht="13.5" thickBot="1">
      <c r="A163" s="19"/>
      <c r="B163" s="14"/>
      <c r="C163" t="str">
        <f>Параметры!B23</f>
        <v>Пресс</v>
      </c>
      <c r="D163">
        <v>10</v>
      </c>
      <c r="E163">
        <v>10</v>
      </c>
      <c r="F163">
        <v>10</v>
      </c>
    </row>
    <row r="164" spans="1:4" ht="12.75" customHeight="1">
      <c r="A164" s="19"/>
      <c r="B164" s="12" t="s">
        <v>40</v>
      </c>
      <c r="C164" s="2" t="str">
        <f>Параметры!B4</f>
        <v>Приседания</v>
      </c>
      <c r="D164" t="s">
        <v>135</v>
      </c>
    </row>
    <row r="165" spans="1:16" ht="12.75">
      <c r="A165" s="19"/>
      <c r="B165" s="13"/>
      <c r="C165">
        <f>C167/C166</f>
        <v>73.33333333333333</v>
      </c>
      <c r="D165" s="2">
        <f>ROUND(Параметры!C4*0.5/Параметры!C8,0)*Параметры!C8</f>
        <v>50</v>
      </c>
      <c r="E165" s="2">
        <f>ROUND(Параметры!C4*0.6/Параметры!C8,0)*Параметры!C8</f>
        <v>60</v>
      </c>
      <c r="F165" s="2">
        <f>ROUND(Параметры!C4*0.7/Параметры!C8,0)*Параметры!C8</f>
        <v>70</v>
      </c>
      <c r="G165" s="2">
        <f>ROUND(Параметры!C4*0.7/Параметры!C8,0)*Параметры!C8</f>
        <v>70</v>
      </c>
      <c r="H165" s="2">
        <f>ROUND(Параметры!C4*0.8/Параметры!C8,0)*Параметры!C8</f>
        <v>80</v>
      </c>
      <c r="I165" s="2">
        <f>ROUND(Параметры!C4*0.8/Параметры!C8,0)*Параметры!C8</f>
        <v>80</v>
      </c>
      <c r="J165" s="2">
        <f>ROUND(Параметры!C4*0.8/Параметры!C8,0)*Параметры!C8</f>
        <v>80</v>
      </c>
      <c r="K165" s="2">
        <f>ROUND(Параметры!C4*0.85/Параметры!C8,0)*Параметры!C8</f>
        <v>85</v>
      </c>
      <c r="L165" s="2">
        <f>ROUND(Параметры!C4*0.85/Параметры!C8,0)*Параметры!C8</f>
        <v>85</v>
      </c>
      <c r="M165" s="2">
        <f>ROUND(Параметры!C4*0.85/Параметры!C8,0)*Параметры!C8</f>
        <v>85</v>
      </c>
      <c r="N165" s="2">
        <f>ROUND(Параметры!C4*0.8/Параметры!C8,0)*Параметры!C8</f>
        <v>80</v>
      </c>
      <c r="O165" s="2">
        <f>ROUND(Параметры!C4*0.8/Параметры!C8,0)*Параметры!C8</f>
        <v>80</v>
      </c>
      <c r="P165" s="2">
        <f>ROUND(Параметры!C4*0.8/Параметры!C8,0)*Параметры!C8</f>
        <v>80</v>
      </c>
    </row>
    <row r="166" spans="1:16" ht="12.75">
      <c r="A166" s="19"/>
      <c r="B166" s="13"/>
      <c r="C166">
        <f>SUM(D166:P166)</f>
        <v>39</v>
      </c>
      <c r="D166" s="2">
        <v>5</v>
      </c>
      <c r="E166" s="2">
        <v>4</v>
      </c>
      <c r="F166" s="2">
        <v>3</v>
      </c>
      <c r="G166" s="2">
        <v>3</v>
      </c>
      <c r="H166" s="2">
        <v>3</v>
      </c>
      <c r="I166" s="2">
        <v>3</v>
      </c>
      <c r="J166" s="2">
        <v>3</v>
      </c>
      <c r="K166" s="2">
        <v>2</v>
      </c>
      <c r="L166" s="2">
        <v>2</v>
      </c>
      <c r="M166" s="2">
        <v>2</v>
      </c>
      <c r="N166" s="2">
        <v>3</v>
      </c>
      <c r="O166" s="2">
        <v>3</v>
      </c>
      <c r="P166" s="2">
        <v>3</v>
      </c>
    </row>
    <row r="167" spans="1:16" ht="12.75">
      <c r="A167" s="19"/>
      <c r="B167" s="13"/>
      <c r="C167">
        <f>SUM(D167:P167)</f>
        <v>2860</v>
      </c>
      <c r="D167">
        <f>D165*D166</f>
        <v>250</v>
      </c>
      <c r="E167">
        <f aca="true" t="shared" si="32" ref="E167:P167">E165*E166</f>
        <v>240</v>
      </c>
      <c r="F167">
        <f t="shared" si="32"/>
        <v>210</v>
      </c>
      <c r="G167">
        <f t="shared" si="32"/>
        <v>210</v>
      </c>
      <c r="H167">
        <f t="shared" si="32"/>
        <v>240</v>
      </c>
      <c r="I167">
        <f t="shared" si="32"/>
        <v>240</v>
      </c>
      <c r="J167">
        <f t="shared" si="32"/>
        <v>240</v>
      </c>
      <c r="K167">
        <f t="shared" si="32"/>
        <v>170</v>
      </c>
      <c r="L167">
        <f t="shared" si="32"/>
        <v>170</v>
      </c>
      <c r="M167">
        <f t="shared" si="32"/>
        <v>170</v>
      </c>
      <c r="N167">
        <f t="shared" si="32"/>
        <v>240</v>
      </c>
      <c r="O167">
        <f t="shared" si="32"/>
        <v>240</v>
      </c>
      <c r="P167">
        <f t="shared" si="32"/>
        <v>240</v>
      </c>
    </row>
    <row r="168" spans="1:4" ht="12.75">
      <c r="A168" s="19"/>
      <c r="B168" s="13"/>
      <c r="C168" s="2" t="str">
        <f>Параметры!B5</f>
        <v>Жим лежа</v>
      </c>
      <c r="D168" t="s">
        <v>117</v>
      </c>
    </row>
    <row r="169" spans="1:13" ht="12.75">
      <c r="A169" s="19"/>
      <c r="B169" s="13"/>
      <c r="C169">
        <f>C171/C170</f>
        <v>69.25925925925925</v>
      </c>
      <c r="D169" s="2">
        <f>ROUND(Параметры!C5*0.5/Параметры!C8,0)*Параметры!C8</f>
        <v>50</v>
      </c>
      <c r="E169" s="2">
        <f>ROUND(Параметры!C5*0.6/Параметры!C8,0)*Параметры!C8</f>
        <v>60</v>
      </c>
      <c r="F169" s="2">
        <f>ROUND(Параметры!C5*0.7/Параметры!C8,0)*Параметры!C8</f>
        <v>70</v>
      </c>
      <c r="G169" s="2">
        <f>ROUND(Параметры!C5*0.7/Параметры!C8,0)*Параметры!C8</f>
        <v>70</v>
      </c>
      <c r="H169" s="2">
        <f>ROUND(Параметры!C5*0.8/Параметры!C8,0)*Параметры!C8</f>
        <v>80</v>
      </c>
      <c r="I169" s="2">
        <f>ROUND(Параметры!C5*0.8/Параметры!C8,0)*Параметры!C8</f>
        <v>80</v>
      </c>
      <c r="J169" s="2">
        <f>ROUND(Параметры!C5*0.8/Параметры!C8,0)*Параметры!C8</f>
        <v>80</v>
      </c>
      <c r="K169" s="2">
        <f>ROUND(Параметры!C5*0.8/Параметры!C8,0)*Параметры!C8</f>
        <v>80</v>
      </c>
      <c r="L169" s="2">
        <f>ROUND(Параметры!C5*0.8/Параметры!C8,0)*Параметры!C8</f>
        <v>80</v>
      </c>
      <c r="M169" s="2">
        <f>ROUND(Параметры!C5*0.8/Параметры!C8,0)*Параметры!C8</f>
        <v>80</v>
      </c>
    </row>
    <row r="170" spans="1:13" ht="12.75">
      <c r="A170" s="19"/>
      <c r="B170" s="13"/>
      <c r="C170">
        <f>SUM(D170:M170)</f>
        <v>27</v>
      </c>
      <c r="D170" s="2">
        <v>5</v>
      </c>
      <c r="E170" s="2">
        <v>4</v>
      </c>
      <c r="F170" s="2">
        <v>3</v>
      </c>
      <c r="G170" s="2">
        <v>3</v>
      </c>
      <c r="H170" s="2">
        <v>2</v>
      </c>
      <c r="I170" s="2">
        <v>2</v>
      </c>
      <c r="J170" s="2">
        <v>2</v>
      </c>
      <c r="K170" s="2">
        <v>2</v>
      </c>
      <c r="L170" s="2">
        <v>2</v>
      </c>
      <c r="M170" s="2">
        <v>2</v>
      </c>
    </row>
    <row r="171" spans="1:13" ht="12.75">
      <c r="A171" s="19"/>
      <c r="B171" s="13"/>
      <c r="C171">
        <f>SUM(D171:M171)</f>
        <v>1870</v>
      </c>
      <c r="D171">
        <f>D169*D170</f>
        <v>250</v>
      </c>
      <c r="E171">
        <f aca="true" t="shared" si="33" ref="E171:M171">E169*E170</f>
        <v>240</v>
      </c>
      <c r="F171">
        <f t="shared" si="33"/>
        <v>210</v>
      </c>
      <c r="G171">
        <f t="shared" si="33"/>
        <v>210</v>
      </c>
      <c r="H171">
        <f t="shared" si="33"/>
        <v>160</v>
      </c>
      <c r="I171">
        <f t="shared" si="33"/>
        <v>160</v>
      </c>
      <c r="J171">
        <f t="shared" si="33"/>
        <v>160</v>
      </c>
      <c r="K171">
        <f t="shared" si="33"/>
        <v>160</v>
      </c>
      <c r="L171">
        <f t="shared" si="33"/>
        <v>160</v>
      </c>
      <c r="M171">
        <f t="shared" si="33"/>
        <v>160</v>
      </c>
    </row>
    <row r="172" spans="1:8" ht="12.75">
      <c r="A172" s="19"/>
      <c r="B172" s="13"/>
      <c r="C172" t="str">
        <f>Параметры!B18</f>
        <v>Разв. лежа</v>
      </c>
      <c r="D172">
        <v>10</v>
      </c>
      <c r="E172">
        <v>10</v>
      </c>
      <c r="F172">
        <v>10</v>
      </c>
      <c r="G172">
        <v>10</v>
      </c>
      <c r="H172">
        <v>10</v>
      </c>
    </row>
    <row r="173" spans="1:4" ht="12.75">
      <c r="A173" s="19"/>
      <c r="B173" s="13"/>
      <c r="C173" s="2" t="str">
        <f>Параметры!B4</f>
        <v>Приседания</v>
      </c>
      <c r="D173" t="s">
        <v>136</v>
      </c>
    </row>
    <row r="174" spans="1:9" ht="12.75">
      <c r="A174" s="19"/>
      <c r="B174" s="13"/>
      <c r="C174">
        <f>C176/C175</f>
        <v>61.666666666666664</v>
      </c>
      <c r="D174" s="2">
        <f>ROUND(Параметры!C4*0.5/Параметры!C8,0)*Параметры!C8</f>
        <v>50</v>
      </c>
      <c r="E174" s="2">
        <f>ROUND(Параметры!C4*0.6/Параметры!C8,0)*Параметры!C8</f>
        <v>60</v>
      </c>
      <c r="F174" s="2">
        <f>ROUND(Параметры!C4*0.65/Параметры!C8,0)*Параметры!C8</f>
        <v>65</v>
      </c>
      <c r="G174" s="2">
        <f>ROUND(Параметры!C4*0.65/Параметры!C8,0)*Параметры!C8</f>
        <v>65</v>
      </c>
      <c r="H174" s="2">
        <f>ROUND(Параметры!C4*0.65/Параметры!C8,0)*Параметры!C8</f>
        <v>65</v>
      </c>
      <c r="I174" s="2">
        <f>ROUND(Параметры!C4*0.65/Параметры!C8,0)*Параметры!C8</f>
        <v>65</v>
      </c>
    </row>
    <row r="175" spans="1:9" ht="12.75">
      <c r="A175" s="19"/>
      <c r="B175" s="13"/>
      <c r="C175">
        <f>SUM(D175:I175)</f>
        <v>36</v>
      </c>
      <c r="D175" s="2">
        <v>6</v>
      </c>
      <c r="E175" s="2">
        <v>6</v>
      </c>
      <c r="F175" s="2">
        <v>6</v>
      </c>
      <c r="G175" s="2">
        <v>6</v>
      </c>
      <c r="H175" s="2">
        <v>6</v>
      </c>
      <c r="I175" s="2">
        <v>6</v>
      </c>
    </row>
    <row r="176" spans="1:9" ht="12.75">
      <c r="A176" s="19"/>
      <c r="B176" s="13"/>
      <c r="C176">
        <f>SUM(D176:I176)</f>
        <v>2220</v>
      </c>
      <c r="D176">
        <f aca="true" t="shared" si="34" ref="D176:I176">D174*D175</f>
        <v>300</v>
      </c>
      <c r="E176">
        <f t="shared" si="34"/>
        <v>360</v>
      </c>
      <c r="F176">
        <f t="shared" si="34"/>
        <v>390</v>
      </c>
      <c r="G176">
        <f t="shared" si="34"/>
        <v>390</v>
      </c>
      <c r="H176">
        <f t="shared" si="34"/>
        <v>390</v>
      </c>
      <c r="I176">
        <f t="shared" si="34"/>
        <v>390</v>
      </c>
    </row>
    <row r="177" spans="1:8" ht="13.5" thickBot="1">
      <c r="A177" s="19"/>
      <c r="B177" s="14"/>
      <c r="C177" t="str">
        <f>Параметры!B25</f>
        <v>Накл. сидя</v>
      </c>
      <c r="D177">
        <v>5</v>
      </c>
      <c r="E177">
        <v>5</v>
      </c>
      <c r="F177">
        <v>5</v>
      </c>
      <c r="G177">
        <v>5</v>
      </c>
      <c r="H177">
        <v>5</v>
      </c>
    </row>
  </sheetData>
  <mergeCells count="16">
    <mergeCell ref="B49:B63"/>
    <mergeCell ref="B64:B78"/>
    <mergeCell ref="B79:B89"/>
    <mergeCell ref="A49:A89"/>
    <mergeCell ref="B4:B18"/>
    <mergeCell ref="B19:B33"/>
    <mergeCell ref="B34:B48"/>
    <mergeCell ref="A4:A48"/>
    <mergeCell ref="B90:B103"/>
    <mergeCell ref="B104:B118"/>
    <mergeCell ref="B119:B133"/>
    <mergeCell ref="A90:A133"/>
    <mergeCell ref="B134:B148"/>
    <mergeCell ref="B164:B177"/>
    <mergeCell ref="A134:A177"/>
    <mergeCell ref="B149:B163"/>
  </mergeCells>
  <printOptions gridLines="1"/>
  <pageMargins left="0.75" right="0.75" top="1" bottom="1" header="0.5" footer="0.5"/>
  <pageSetup fitToHeight="7" fitToWidth="1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2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0" customWidth="1"/>
    <col min="3" max="3" width="14.375" style="0" customWidth="1"/>
    <col min="4" max="5" width="5.125" style="0" customWidth="1"/>
    <col min="6" max="6" width="4.75390625" style="0" customWidth="1"/>
    <col min="7" max="7" width="5.25390625" style="0" customWidth="1"/>
    <col min="8" max="9" width="5.375" style="0" customWidth="1"/>
    <col min="10" max="10" width="5.625" style="0" customWidth="1"/>
    <col min="11" max="12" width="5.25390625" style="0" customWidth="1"/>
    <col min="13" max="14" width="5.125" style="0" customWidth="1"/>
  </cols>
  <sheetData>
    <row r="2" ht="15.75">
      <c r="C2" s="6" t="s">
        <v>41</v>
      </c>
    </row>
    <row r="3" ht="13.5" thickBot="1"/>
    <row r="4" spans="1:4" ht="12.75" customHeight="1">
      <c r="A4" s="19" t="s">
        <v>42</v>
      </c>
      <c r="B4" s="12" t="s">
        <v>43</v>
      </c>
      <c r="C4" s="2" t="str">
        <f>Параметры!B4</f>
        <v>Приседания</v>
      </c>
      <c r="D4" t="s">
        <v>137</v>
      </c>
    </row>
    <row r="5" spans="1:10" ht="12.75">
      <c r="A5" s="19"/>
      <c r="B5" s="13"/>
      <c r="C5">
        <f>C7/C6</f>
        <v>66.66666666666667</v>
      </c>
      <c r="D5" s="2">
        <f>ROUND(Параметры!C4*0.5/Параметры!C8,0)*Параметры!C8</f>
        <v>50</v>
      </c>
      <c r="E5" s="2">
        <f>ROUND(Параметры!C4*0.6/Параметры!C8,0)*Параметры!C8</f>
        <v>60</v>
      </c>
      <c r="F5" s="2">
        <f>ROUND(Параметры!C4*0.7/Параметры!C8,0)*Параметры!C8</f>
        <v>70</v>
      </c>
      <c r="G5" s="2">
        <f>ROUND(Параметры!C4*0.7/Параметры!C8,0)*Параметры!C8</f>
        <v>70</v>
      </c>
      <c r="H5" s="2">
        <f>ROUND(Параметры!C4*0.75/Параметры!C8,0)*Параметры!C8</f>
        <v>75</v>
      </c>
      <c r="I5" s="2">
        <f>ROUND(Параметры!C4*0.75/Параметры!C8,0)*Параметры!C8</f>
        <v>75</v>
      </c>
      <c r="J5" s="2">
        <f>ROUND(Параметры!C4*0.75/Параметры!C8,0)*Параметры!C8</f>
        <v>75</v>
      </c>
    </row>
    <row r="6" spans="1:10" ht="12.75">
      <c r="A6" s="19"/>
      <c r="B6" s="13"/>
      <c r="C6">
        <f>SUM(D6:J6)</f>
        <v>18</v>
      </c>
      <c r="D6" s="2">
        <v>3</v>
      </c>
      <c r="E6" s="2">
        <v>3</v>
      </c>
      <c r="F6" s="2">
        <v>3</v>
      </c>
      <c r="G6" s="2">
        <v>3</v>
      </c>
      <c r="H6" s="2">
        <v>2</v>
      </c>
      <c r="I6" s="2">
        <v>2</v>
      </c>
      <c r="J6" s="2">
        <v>2</v>
      </c>
    </row>
    <row r="7" spans="1:10" ht="12.75">
      <c r="A7" s="19"/>
      <c r="B7" s="13"/>
      <c r="C7">
        <f>SUM(D7:J7)</f>
        <v>1200</v>
      </c>
      <c r="D7">
        <f>D6*D5</f>
        <v>150</v>
      </c>
      <c r="E7">
        <f aca="true" t="shared" si="0" ref="E7:J7">E6*E5</f>
        <v>180</v>
      </c>
      <c r="F7">
        <f t="shared" si="0"/>
        <v>210</v>
      </c>
      <c r="G7">
        <f t="shared" si="0"/>
        <v>210</v>
      </c>
      <c r="H7">
        <f t="shared" si="0"/>
        <v>150</v>
      </c>
      <c r="I7">
        <f t="shared" si="0"/>
        <v>150</v>
      </c>
      <c r="J7">
        <f t="shared" si="0"/>
        <v>150</v>
      </c>
    </row>
    <row r="8" spans="1:4" ht="12.75">
      <c r="A8" s="19"/>
      <c r="B8" s="13"/>
      <c r="C8" s="2" t="str">
        <f>Параметры!B5</f>
        <v>Жим лежа</v>
      </c>
      <c r="D8" t="s">
        <v>137</v>
      </c>
    </row>
    <row r="9" spans="1:10" ht="12.75">
      <c r="A9" s="19"/>
      <c r="B9" s="13"/>
      <c r="C9">
        <f>C11/C10</f>
        <v>66.66666666666667</v>
      </c>
      <c r="D9" s="2">
        <f>ROUND(Параметры!C5*0.5/Параметры!C8,0)*Параметры!C8</f>
        <v>50</v>
      </c>
      <c r="E9" s="2">
        <f>ROUND(Параметры!C5*0.6/Параметры!C8,0)*Параметры!C8</f>
        <v>60</v>
      </c>
      <c r="F9" s="2">
        <f>ROUND(Параметры!C5*0.7/Параметры!C8,0)*Параметры!C8</f>
        <v>70</v>
      </c>
      <c r="G9" s="2">
        <f>ROUND(Параметры!C5*0.7/Параметры!C8,0)*Параметры!C8</f>
        <v>70</v>
      </c>
      <c r="H9" s="2">
        <f>ROUND(Параметры!C5*0.75/Параметры!C8,0)*Параметры!C8</f>
        <v>75</v>
      </c>
      <c r="I9" s="2">
        <f>ROUND(Параметры!C5*0.75/Параметры!C8,0)*Параметры!C8</f>
        <v>75</v>
      </c>
      <c r="J9" s="2">
        <f>ROUND(Параметры!C5*0.75/Параметры!C8,0)*Параметры!C8</f>
        <v>75</v>
      </c>
    </row>
    <row r="10" spans="1:10" ht="12.75">
      <c r="A10" s="19"/>
      <c r="B10" s="13"/>
      <c r="C10">
        <f>SUM(D10:J10)</f>
        <v>18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</row>
    <row r="11" spans="1:10" ht="12.75">
      <c r="A11" s="19"/>
      <c r="B11" s="13"/>
      <c r="C11">
        <f>SUM(D11:J11)</f>
        <v>1200</v>
      </c>
      <c r="D11">
        <f>D9*D10</f>
        <v>150</v>
      </c>
      <c r="E11">
        <f aca="true" t="shared" si="1" ref="E11:J11">E9*E10</f>
        <v>180</v>
      </c>
      <c r="F11">
        <f t="shared" si="1"/>
        <v>210</v>
      </c>
      <c r="G11">
        <f t="shared" si="1"/>
        <v>210</v>
      </c>
      <c r="H11">
        <f t="shared" si="1"/>
        <v>150</v>
      </c>
      <c r="I11">
        <f t="shared" si="1"/>
        <v>150</v>
      </c>
      <c r="J11">
        <f t="shared" si="1"/>
        <v>150</v>
      </c>
    </row>
    <row r="12" spans="1:6" ht="13.5" thickBot="1">
      <c r="A12" s="19"/>
      <c r="B12" s="14"/>
      <c r="C12" t="str">
        <f>Параметры!B23</f>
        <v>Пресс</v>
      </c>
      <c r="D12">
        <v>10</v>
      </c>
      <c r="E12">
        <v>10</v>
      </c>
      <c r="F12">
        <v>10</v>
      </c>
    </row>
    <row r="13" spans="1:4" ht="12.75">
      <c r="A13" s="19"/>
      <c r="B13" s="12" t="s">
        <v>75</v>
      </c>
      <c r="C13" s="2" t="str">
        <f>Параметры!B4</f>
        <v>Приседания</v>
      </c>
      <c r="D13" t="s">
        <v>138</v>
      </c>
    </row>
    <row r="14" spans="1:12" ht="12.75">
      <c r="A14" s="19"/>
      <c r="B14" s="13"/>
      <c r="C14">
        <f>C16/C15</f>
        <v>69.16666666666667</v>
      </c>
      <c r="D14" s="2">
        <f>ROUND(Параметры!C4*0.5/Параметры!C8,0)*Параметры!C8</f>
        <v>50</v>
      </c>
      <c r="E14" s="2">
        <f>ROUND(Параметры!C4*0.6/Параметры!C8,0)*Параметры!C8</f>
        <v>60</v>
      </c>
      <c r="F14" s="2">
        <f>ROUND(Параметры!C4*0.6/Параметры!C8,0)*Параметры!C8</f>
        <v>60</v>
      </c>
      <c r="G14" s="2">
        <f>ROUND(Параметры!C4*0.7/Параметры!C8,0)*Параметры!C8</f>
        <v>70</v>
      </c>
      <c r="H14" s="2">
        <f>ROUND(Параметры!C4*0.7/Параметры!C8,0)*Параметры!C8</f>
        <v>70</v>
      </c>
      <c r="I14" s="2">
        <f>ROUND(Параметры!C4*0.8/Параметры!C8,0)*Параметры!C8</f>
        <v>80</v>
      </c>
      <c r="J14" s="2">
        <f>ROUND(Параметры!C4*0.9/Параметры!C8,0)*Параметры!C8</f>
        <v>90</v>
      </c>
      <c r="K14" s="2">
        <f>ROUND(Параметры!C4*1/Параметры!C8,0)*Параметры!C8</f>
        <v>100</v>
      </c>
      <c r="L14" s="2">
        <f>ROUND(Параметры!C4*1.05/Параметры!C8,0)*Параметры!C8</f>
        <v>105</v>
      </c>
    </row>
    <row r="15" spans="1:12" ht="12.75">
      <c r="A15" s="19"/>
      <c r="B15" s="13"/>
      <c r="C15">
        <f>SUM(D15:L15)</f>
        <v>18</v>
      </c>
      <c r="D15" s="2">
        <v>3</v>
      </c>
      <c r="E15" s="2">
        <v>3</v>
      </c>
      <c r="F15" s="2">
        <v>3</v>
      </c>
      <c r="G15" s="2">
        <v>2</v>
      </c>
      <c r="H15" s="2">
        <v>2</v>
      </c>
      <c r="I15" s="2">
        <v>2</v>
      </c>
      <c r="J15" s="2">
        <v>1</v>
      </c>
      <c r="K15" s="2">
        <v>1</v>
      </c>
      <c r="L15" s="2">
        <v>1</v>
      </c>
    </row>
    <row r="16" spans="1:12" ht="12.75">
      <c r="A16" s="19"/>
      <c r="B16" s="13"/>
      <c r="C16">
        <f>SUM(D16:L16)</f>
        <v>1245</v>
      </c>
      <c r="D16">
        <f>D14*D15</f>
        <v>150</v>
      </c>
      <c r="E16">
        <f aca="true" t="shared" si="2" ref="E16:L16">E14*E15</f>
        <v>180</v>
      </c>
      <c r="F16">
        <f t="shared" si="2"/>
        <v>180</v>
      </c>
      <c r="G16">
        <f t="shared" si="2"/>
        <v>140</v>
      </c>
      <c r="H16">
        <f t="shared" si="2"/>
        <v>140</v>
      </c>
      <c r="I16">
        <f t="shared" si="2"/>
        <v>160</v>
      </c>
      <c r="J16">
        <f t="shared" si="2"/>
        <v>90</v>
      </c>
      <c r="K16">
        <f t="shared" si="2"/>
        <v>100</v>
      </c>
      <c r="L16">
        <f t="shared" si="2"/>
        <v>105</v>
      </c>
    </row>
    <row r="17" spans="1:4" ht="12.75">
      <c r="A17" s="19"/>
      <c r="B17" s="13"/>
      <c r="C17" s="2" t="str">
        <f>Параметры!B5</f>
        <v>Жим лежа</v>
      </c>
      <c r="D17" t="s">
        <v>139</v>
      </c>
    </row>
    <row r="18" spans="1:11" ht="12.75">
      <c r="A18" s="19"/>
      <c r="B18" s="13"/>
      <c r="C18">
        <f>C20/C19</f>
        <v>71</v>
      </c>
      <c r="D18" s="2">
        <f>ROUND(Параметры!C5*0.5/Параметры!C8,0)*Параметры!C8</f>
        <v>50</v>
      </c>
      <c r="E18" s="2">
        <f>ROUND(Параметры!C5*0.6/Параметры!C8,0)*Параметры!C8</f>
        <v>60</v>
      </c>
      <c r="F18" s="2">
        <f>ROUND(Параметры!C5*0.7/Параметры!C8,0)*Параметры!C8</f>
        <v>70</v>
      </c>
      <c r="G18" s="2">
        <f>ROUND(Параметры!C5*0.7/Параметры!C8,0)*Параметры!C8</f>
        <v>70</v>
      </c>
      <c r="H18" s="2">
        <f>ROUND(Параметры!C5*0.8/Параметры!C8,0)*Параметры!C8</f>
        <v>80</v>
      </c>
      <c r="I18" s="2">
        <f>ROUND(Параметры!C5*0.9/Параметры!C8,0)*Параметры!C8</f>
        <v>90</v>
      </c>
      <c r="J18" s="2">
        <f>ROUND(Параметры!C5*1/Параметры!C8,0)*Параметры!C8</f>
        <v>100</v>
      </c>
      <c r="K18" s="2">
        <f>ROUND(Параметры!C5*1.05/Параметры!C8,0)*Параметры!C8</f>
        <v>105</v>
      </c>
    </row>
    <row r="19" spans="1:11" ht="12.75">
      <c r="A19" s="19"/>
      <c r="B19" s="13"/>
      <c r="C19">
        <f>SUM(D19:K19)</f>
        <v>15</v>
      </c>
      <c r="D19" s="2">
        <v>3</v>
      </c>
      <c r="E19" s="2">
        <v>3</v>
      </c>
      <c r="F19" s="2">
        <v>2</v>
      </c>
      <c r="G19" s="2">
        <v>2</v>
      </c>
      <c r="H19" s="2">
        <v>2</v>
      </c>
      <c r="I19" s="2">
        <v>1</v>
      </c>
      <c r="J19" s="2">
        <v>1</v>
      </c>
      <c r="K19" s="2">
        <v>1</v>
      </c>
    </row>
    <row r="20" spans="1:11" ht="12.75">
      <c r="A20" s="19"/>
      <c r="B20" s="13"/>
      <c r="C20">
        <f>SUM(D20:K20)</f>
        <v>1065</v>
      </c>
      <c r="D20">
        <f>D18*D19</f>
        <v>150</v>
      </c>
      <c r="E20">
        <f aca="true" t="shared" si="3" ref="E20:K20">E18*E19</f>
        <v>180</v>
      </c>
      <c r="F20">
        <f t="shared" si="3"/>
        <v>140</v>
      </c>
      <c r="G20">
        <f t="shared" si="3"/>
        <v>140</v>
      </c>
      <c r="H20">
        <f t="shared" si="3"/>
        <v>160</v>
      </c>
      <c r="I20">
        <f t="shared" si="3"/>
        <v>90</v>
      </c>
      <c r="J20">
        <f t="shared" si="3"/>
        <v>100</v>
      </c>
      <c r="K20">
        <f t="shared" si="3"/>
        <v>105</v>
      </c>
    </row>
    <row r="21" spans="1:4" ht="12.75">
      <c r="A21" s="19"/>
      <c r="B21" s="13"/>
      <c r="C21" s="2" t="str">
        <f>Параметры!B6</f>
        <v>Тяга становая</v>
      </c>
      <c r="D21" t="s">
        <v>140</v>
      </c>
    </row>
    <row r="22" spans="1:11" ht="12.75">
      <c r="A22" s="19"/>
      <c r="B22" s="13"/>
      <c r="C22">
        <f>C24/C23</f>
        <v>71.15384615384616</v>
      </c>
      <c r="D22" s="2">
        <f>ROUND(Параметры!C6*0.5/Параметры!C8,0)*Параметры!C8</f>
        <v>50</v>
      </c>
      <c r="E22" s="2">
        <f>ROUND(Параметры!C6*0.6/Параметры!C8,0)*Параметры!C8</f>
        <v>60</v>
      </c>
      <c r="F22" s="2">
        <f>ROUND(Параметры!C6*0.7/Параметры!C8,0)*Параметры!C8</f>
        <v>70</v>
      </c>
      <c r="G22" s="2">
        <f>ROUND(Параметры!C6*0.7/Параметры!C8,0)*Параметры!C8</f>
        <v>70</v>
      </c>
      <c r="H22" s="2">
        <f>ROUND(Параметры!C6*0.8/Параметры!C8,0)*Параметры!C8</f>
        <v>80</v>
      </c>
      <c r="I22" s="2">
        <f>ROUND(Параметры!C6*0.9/Параметры!C8,0)*Параметры!C8</f>
        <v>90</v>
      </c>
      <c r="J22" s="2">
        <f>ROUND(Параметры!C6*1/Параметры!C8,0)*Параметры!C8</f>
        <v>100</v>
      </c>
      <c r="K22" s="2">
        <f>ROUND(Параметры!C6*1.05/Параметры!C8,0)*Параметры!C8</f>
        <v>105</v>
      </c>
    </row>
    <row r="23" spans="1:11" ht="12.75">
      <c r="A23" s="19"/>
      <c r="B23" s="13"/>
      <c r="C23">
        <f>SUM(D23:K23)</f>
        <v>13</v>
      </c>
      <c r="D23" s="2">
        <v>3</v>
      </c>
      <c r="E23" s="2">
        <v>2</v>
      </c>
      <c r="F23" s="2">
        <v>2</v>
      </c>
      <c r="G23" s="2">
        <v>2</v>
      </c>
      <c r="H23" s="2">
        <v>1</v>
      </c>
      <c r="I23" s="2">
        <v>1</v>
      </c>
      <c r="J23" s="2">
        <v>1</v>
      </c>
      <c r="K23" s="2">
        <v>1</v>
      </c>
    </row>
    <row r="24" spans="1:11" ht="13.5" thickBot="1">
      <c r="A24" s="19"/>
      <c r="B24" s="14"/>
      <c r="C24">
        <f>SUM(D24:K24)</f>
        <v>925</v>
      </c>
      <c r="D24">
        <f>D22*D23</f>
        <v>150</v>
      </c>
      <c r="E24">
        <f aca="true" t="shared" si="4" ref="E24:K24">E22*E23</f>
        <v>120</v>
      </c>
      <c r="F24">
        <f t="shared" si="4"/>
        <v>140</v>
      </c>
      <c r="G24">
        <f t="shared" si="4"/>
        <v>140</v>
      </c>
      <c r="H24">
        <f t="shared" si="4"/>
        <v>80</v>
      </c>
      <c r="I24">
        <f t="shared" si="4"/>
        <v>90</v>
      </c>
      <c r="J24">
        <f t="shared" si="4"/>
        <v>100</v>
      </c>
      <c r="K24">
        <f t="shared" si="4"/>
        <v>105</v>
      </c>
    </row>
    <row r="25" spans="1:4" ht="12.75" customHeight="1">
      <c r="A25" s="19"/>
      <c r="B25" s="12" t="s">
        <v>44</v>
      </c>
      <c r="C25" s="2" t="str">
        <f>Параметры!B4</f>
        <v>Приседания</v>
      </c>
      <c r="D25" t="s">
        <v>141</v>
      </c>
    </row>
    <row r="26" spans="1:12" ht="12.75">
      <c r="A26" s="19"/>
      <c r="B26" s="13"/>
      <c r="C26">
        <f>C28/C27</f>
        <v>66.52173913043478</v>
      </c>
      <c r="D26" s="2">
        <f>ROUND(Параметры!C4*0.5/Параметры!C8,0)*Параметры!C8</f>
        <v>50</v>
      </c>
      <c r="E26" s="2">
        <f>ROUND(Параметры!C4*0.6/Параметры!C8,0)*Параметры!C8</f>
        <v>60</v>
      </c>
      <c r="F26" s="2">
        <f>ROUND(Параметры!C4*0.6/Параметры!C8,0)*Параметры!C8</f>
        <v>60</v>
      </c>
      <c r="G26" s="2">
        <f>ROUND(Параметры!C4*0.7/Параметры!C8,0)*Параметры!C8</f>
        <v>70</v>
      </c>
      <c r="H26" s="2">
        <f>ROUND(Параметры!C4*0.7/Параметры!C8,0)*Параметры!C8</f>
        <v>70</v>
      </c>
      <c r="I26" s="2">
        <f>ROUND(Параметры!C4*0.75/Параметры!C8,0)*Параметры!C8</f>
        <v>75</v>
      </c>
      <c r="J26" s="2">
        <f>ROUND(Параметры!C4*0.75/Параметры!C8,0)*Параметры!C8</f>
        <v>75</v>
      </c>
      <c r="K26" s="2">
        <f>ROUND(Параметры!C4*0.75/Параметры!C8,0)*Параметры!C8</f>
        <v>75</v>
      </c>
      <c r="L26" s="2">
        <f>ROUND(Параметры!C4*0.75/Параметры!C8,0)*Параметры!C8</f>
        <v>75</v>
      </c>
    </row>
    <row r="27" spans="1:12" ht="12.75">
      <c r="A27" s="19"/>
      <c r="B27" s="13"/>
      <c r="C27">
        <f>SUM(D27:L27)</f>
        <v>23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2</v>
      </c>
      <c r="J27" s="2">
        <v>2</v>
      </c>
      <c r="K27" s="2">
        <v>2</v>
      </c>
      <c r="L27" s="2">
        <v>2</v>
      </c>
    </row>
    <row r="28" spans="1:12" ht="12.75">
      <c r="A28" s="19"/>
      <c r="B28" s="13"/>
      <c r="C28">
        <f>SUM(D28:L28)</f>
        <v>1530</v>
      </c>
      <c r="D28">
        <f>D26*D27</f>
        <v>150</v>
      </c>
      <c r="E28">
        <f aca="true" t="shared" si="5" ref="E28:L28">E26*E27</f>
        <v>180</v>
      </c>
      <c r="F28">
        <f t="shared" si="5"/>
        <v>180</v>
      </c>
      <c r="G28">
        <f t="shared" si="5"/>
        <v>210</v>
      </c>
      <c r="H28">
        <f t="shared" si="5"/>
        <v>210</v>
      </c>
      <c r="I28">
        <f t="shared" si="5"/>
        <v>150</v>
      </c>
      <c r="J28">
        <f t="shared" si="5"/>
        <v>150</v>
      </c>
      <c r="K28">
        <f t="shared" si="5"/>
        <v>150</v>
      </c>
      <c r="L28">
        <f t="shared" si="5"/>
        <v>150</v>
      </c>
    </row>
    <row r="29" spans="1:4" ht="12.75">
      <c r="A29" s="19"/>
      <c r="B29" s="13"/>
      <c r="C29" s="2" t="str">
        <f>Параметры!B5</f>
        <v>Жим лежа</v>
      </c>
      <c r="D29" t="s">
        <v>142</v>
      </c>
    </row>
    <row r="30" spans="1:12" ht="12.75">
      <c r="A30" s="19"/>
      <c r="B30" s="13"/>
      <c r="C30">
        <f>C32/C31</f>
        <v>70.55555555555556</v>
      </c>
      <c r="D30" s="2">
        <f>ROUND(Параметры!C5*0.55/Параметры!C8,0)*Параметры!C8</f>
        <v>55</v>
      </c>
      <c r="E30" s="2">
        <f>ROUND(Параметры!C5*0.65/Параметры!C8,0)*Параметры!C8</f>
        <v>65</v>
      </c>
      <c r="F30" s="2">
        <f>ROUND(Параметры!C5*0.65/Параметры!C8,0)*Параметры!C8</f>
        <v>65</v>
      </c>
      <c r="G30" s="2">
        <f>ROUND(Параметры!C5*0.75/Параметры!C8,0)*Параметры!C8</f>
        <v>75</v>
      </c>
      <c r="H30" s="2">
        <f>ROUND(Параметры!C5*0.75/Параметры!C8,0)*Параметры!C8</f>
        <v>75</v>
      </c>
      <c r="I30" s="2">
        <f>ROUND(Параметры!C5*0.75/Параметры!C8,0)*Параметры!C8</f>
        <v>75</v>
      </c>
      <c r="J30" s="2">
        <f>ROUND(Параметры!C5*0.75/Параметры!C8,0)*Параметры!C8</f>
        <v>75</v>
      </c>
      <c r="K30" s="2">
        <f>ROUND(Параметры!C5*0.75/Параметры!C8,0)*Параметры!C8</f>
        <v>75</v>
      </c>
      <c r="L30" s="2">
        <f>ROUND(Параметры!C5*0.75/Параметры!C8,0)*Параметры!C8</f>
        <v>75</v>
      </c>
    </row>
    <row r="31" spans="1:12" ht="12.75">
      <c r="A31" s="19"/>
      <c r="B31" s="13"/>
      <c r="C31">
        <f>SUM(D31:L31)</f>
        <v>27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3</v>
      </c>
    </row>
    <row r="32" spans="1:12" ht="12.75">
      <c r="A32" s="19"/>
      <c r="B32" s="13"/>
      <c r="C32">
        <f>SUM(D32:L32)</f>
        <v>1905</v>
      </c>
      <c r="D32">
        <f>D30*D31</f>
        <v>165</v>
      </c>
      <c r="E32">
        <f aca="true" t="shared" si="6" ref="E32:L32">E30*E31</f>
        <v>195</v>
      </c>
      <c r="F32">
        <f t="shared" si="6"/>
        <v>195</v>
      </c>
      <c r="G32">
        <f t="shared" si="6"/>
        <v>225</v>
      </c>
      <c r="H32">
        <f t="shared" si="6"/>
        <v>225</v>
      </c>
      <c r="I32">
        <f t="shared" si="6"/>
        <v>225</v>
      </c>
      <c r="J32">
        <f t="shared" si="6"/>
        <v>225</v>
      </c>
      <c r="K32">
        <f t="shared" si="6"/>
        <v>225</v>
      </c>
      <c r="L32">
        <f t="shared" si="6"/>
        <v>225</v>
      </c>
    </row>
    <row r="33" spans="1:8" ht="12.75">
      <c r="A33" s="19"/>
      <c r="B33" s="13"/>
      <c r="C33" t="str">
        <f>Параметры!B18</f>
        <v>Разв. лежа</v>
      </c>
      <c r="D33">
        <v>10</v>
      </c>
      <c r="E33">
        <v>10</v>
      </c>
      <c r="F33">
        <v>10</v>
      </c>
      <c r="G33">
        <v>10</v>
      </c>
      <c r="H33">
        <v>10</v>
      </c>
    </row>
    <row r="34" spans="1:8" ht="12.75">
      <c r="A34" s="19"/>
      <c r="B34" s="13"/>
      <c r="C34" t="str">
        <f>Параметры!B19</f>
        <v>Накл. стоя</v>
      </c>
      <c r="D34">
        <v>5</v>
      </c>
      <c r="E34">
        <v>5</v>
      </c>
      <c r="F34">
        <v>5</v>
      </c>
      <c r="G34">
        <v>5</v>
      </c>
      <c r="H34">
        <v>5</v>
      </c>
    </row>
    <row r="35" spans="1:6" ht="13.5" thickBot="1">
      <c r="A35" s="19"/>
      <c r="B35" s="14"/>
      <c r="C35" t="str">
        <f>Параметры!B23</f>
        <v>Пресс</v>
      </c>
      <c r="D35">
        <v>10</v>
      </c>
      <c r="E35">
        <v>10</v>
      </c>
      <c r="F35">
        <v>10</v>
      </c>
    </row>
    <row r="36" spans="1:4" ht="12.75" customHeight="1">
      <c r="A36" s="19" t="s">
        <v>45</v>
      </c>
      <c r="B36" s="12" t="s">
        <v>51</v>
      </c>
      <c r="C36" s="2" t="str">
        <f>Параметры!B4</f>
        <v>Приседания</v>
      </c>
      <c r="D36" t="s">
        <v>143</v>
      </c>
    </row>
    <row r="37" spans="1:12" ht="12.75">
      <c r="A37" s="19"/>
      <c r="B37" s="13"/>
      <c r="C37">
        <f>C39/C38</f>
        <v>68.26086956521739</v>
      </c>
      <c r="D37" s="2">
        <f>ROUND(Параметры!C4*0.5/Параметры!C8,0)*Параметры!C8</f>
        <v>50</v>
      </c>
      <c r="E37" s="2">
        <f>ROUND(Параметры!C4*0.6/Параметры!C8,0)*Параметры!C8</f>
        <v>60</v>
      </c>
      <c r="F37" s="2">
        <f>ROUND(Параметры!C4*0.6/Параметры!C8,0)*Параметры!C8</f>
        <v>60</v>
      </c>
      <c r="G37" s="2">
        <f>ROUND(Параметры!C4*0.7/Параметры!C8,0)*Параметры!C8</f>
        <v>70</v>
      </c>
      <c r="H37" s="2">
        <f>ROUND(Параметры!C4*0.7/Параметры!C8,0)*Параметры!C8</f>
        <v>70</v>
      </c>
      <c r="I37" s="2">
        <f>ROUND(Параметры!C4*0.8/Параметры!C8,0)*Параметры!C8</f>
        <v>80</v>
      </c>
      <c r="J37" s="2">
        <f>ROUND(Параметры!C4*0.8/Параметры!C8,0)*Параметры!C8</f>
        <v>80</v>
      </c>
      <c r="K37" s="2">
        <f>ROUND(Параметры!C4*0.8/Параметры!C8,0)*Параметры!C8</f>
        <v>80</v>
      </c>
      <c r="L37" s="2">
        <f>ROUND(Параметры!C4*0.8/Параметры!C8,0)*Параметры!C8</f>
        <v>80</v>
      </c>
    </row>
    <row r="38" spans="1:12" ht="12.75">
      <c r="A38" s="19"/>
      <c r="B38" s="13"/>
      <c r="C38">
        <f>SUM(D38:L38)</f>
        <v>23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2</v>
      </c>
      <c r="J38" s="2">
        <v>2</v>
      </c>
      <c r="K38" s="2">
        <v>2</v>
      </c>
      <c r="L38" s="2">
        <v>2</v>
      </c>
    </row>
    <row r="39" spans="1:12" ht="12.75">
      <c r="A39" s="19"/>
      <c r="B39" s="13"/>
      <c r="C39">
        <f>SUM(D39:L39)</f>
        <v>1570</v>
      </c>
      <c r="D39">
        <f>D37*D38</f>
        <v>150</v>
      </c>
      <c r="E39">
        <f aca="true" t="shared" si="7" ref="E39:L39">E37*E38</f>
        <v>180</v>
      </c>
      <c r="F39">
        <f t="shared" si="7"/>
        <v>180</v>
      </c>
      <c r="G39">
        <f t="shared" si="7"/>
        <v>210</v>
      </c>
      <c r="H39">
        <f t="shared" si="7"/>
        <v>210</v>
      </c>
      <c r="I39">
        <f t="shared" si="7"/>
        <v>160</v>
      </c>
      <c r="J39">
        <f t="shared" si="7"/>
        <v>160</v>
      </c>
      <c r="K39">
        <f t="shared" si="7"/>
        <v>160</v>
      </c>
      <c r="L39">
        <f t="shared" si="7"/>
        <v>160</v>
      </c>
    </row>
    <row r="40" spans="1:4" ht="12.75">
      <c r="A40" s="19"/>
      <c r="B40" s="13"/>
      <c r="C40" s="2" t="str">
        <f>Параметры!B5</f>
        <v>Жим лежа</v>
      </c>
      <c r="D40" t="s">
        <v>148</v>
      </c>
    </row>
    <row r="41" spans="1:12" ht="12.75">
      <c r="A41" s="19"/>
      <c r="B41" s="13"/>
      <c r="C41">
        <f>C43/C42</f>
        <v>72.22222222222223</v>
      </c>
      <c r="D41" s="2">
        <f>ROUND(Параметры!C5*0.5/Параметры!C8,0)*Параметры!C8</f>
        <v>50</v>
      </c>
      <c r="E41" s="2">
        <f>ROUND(Параметры!C5*0.6/Параметры!C8,0)*Параметры!C8</f>
        <v>60</v>
      </c>
      <c r="F41" s="2">
        <f>ROUND(Параметры!C5*0.7/Параметры!C8,0)*Параметры!C8</f>
        <v>70</v>
      </c>
      <c r="G41" s="2">
        <f>ROUND(Параметры!C5*0.7/Параметры!C8,0)*Параметры!C8</f>
        <v>70</v>
      </c>
      <c r="H41" s="2">
        <f>ROUND(Параметры!C5*0.8/Параметры!C8,0)*Параметры!C8</f>
        <v>80</v>
      </c>
      <c r="I41" s="2">
        <f>ROUND(Параметры!C5*0.8/Параметры!C8,0)*Параметры!C8</f>
        <v>80</v>
      </c>
      <c r="J41" s="2">
        <f>ROUND(Параметры!C5*0.8/Параметры!C8,0)*Параметры!C8</f>
        <v>80</v>
      </c>
      <c r="K41" s="2">
        <f>ROUND(Параметры!C5*0.8/Параметры!C8,0)*Параметры!C8</f>
        <v>80</v>
      </c>
      <c r="L41" s="2">
        <f>ROUND(Параметры!C5*0.8/Параметры!C8,0)*Параметры!C8</f>
        <v>80</v>
      </c>
    </row>
    <row r="42" spans="1:12" ht="12.75">
      <c r="A42" s="19"/>
      <c r="B42" s="13"/>
      <c r="C42">
        <f>SUM(D42:L42)</f>
        <v>27</v>
      </c>
      <c r="D42" s="2">
        <v>3</v>
      </c>
      <c r="E42" s="2">
        <v>3</v>
      </c>
      <c r="F42" s="2">
        <v>3</v>
      </c>
      <c r="G42" s="2">
        <v>3</v>
      </c>
      <c r="H42" s="2">
        <v>3</v>
      </c>
      <c r="I42" s="2">
        <v>3</v>
      </c>
      <c r="J42" s="2">
        <v>3</v>
      </c>
      <c r="K42" s="2">
        <v>3</v>
      </c>
      <c r="L42" s="2">
        <v>3</v>
      </c>
    </row>
    <row r="43" spans="1:12" ht="12.75">
      <c r="A43" s="19"/>
      <c r="B43" s="13"/>
      <c r="C43">
        <f>SUM(D43:L43)</f>
        <v>1950</v>
      </c>
      <c r="D43">
        <f>D41*D42</f>
        <v>150</v>
      </c>
      <c r="E43">
        <f aca="true" t="shared" si="8" ref="E43:L43">E41*E42</f>
        <v>180</v>
      </c>
      <c r="F43">
        <f t="shared" si="8"/>
        <v>210</v>
      </c>
      <c r="G43">
        <f t="shared" si="8"/>
        <v>210</v>
      </c>
      <c r="H43">
        <f t="shared" si="8"/>
        <v>240</v>
      </c>
      <c r="I43">
        <f t="shared" si="8"/>
        <v>240</v>
      </c>
      <c r="J43">
        <f t="shared" si="8"/>
        <v>240</v>
      </c>
      <c r="K43">
        <f t="shared" si="8"/>
        <v>240</v>
      </c>
      <c r="L43">
        <f t="shared" si="8"/>
        <v>240</v>
      </c>
    </row>
    <row r="44" spans="1:8" ht="12.75">
      <c r="A44" s="19"/>
      <c r="B44" s="13"/>
      <c r="C44" t="str">
        <f>Параметры!B18</f>
        <v>Разв. лежа</v>
      </c>
      <c r="D44">
        <v>10</v>
      </c>
      <c r="E44">
        <v>10</v>
      </c>
      <c r="F44">
        <v>10</v>
      </c>
      <c r="G44">
        <v>10</v>
      </c>
      <c r="H44">
        <v>10</v>
      </c>
    </row>
    <row r="45" spans="1:4" ht="12.75">
      <c r="A45" s="19"/>
      <c r="B45" s="13"/>
      <c r="C45" s="2" t="str">
        <f>Параметры!B4</f>
        <v>Приседания</v>
      </c>
      <c r="D45" t="s">
        <v>145</v>
      </c>
    </row>
    <row r="46" spans="1:10" ht="12.75">
      <c r="A46" s="19"/>
      <c r="B46" s="13"/>
      <c r="C46">
        <f>C48/C47</f>
        <v>69.28571428571429</v>
      </c>
      <c r="D46" s="2">
        <f>ROUND(Параметры!C4*0.55/Параметры!C8,0)*Параметры!C8</f>
        <v>55</v>
      </c>
      <c r="E46" s="2">
        <f>ROUND(Параметры!C4*0.65/Параметры!C8,0)*Параметры!C8</f>
        <v>65</v>
      </c>
      <c r="F46" s="2">
        <f>ROUND(Параметры!C4*0.65/Параметры!C8,0)*Параметры!C8</f>
        <v>65</v>
      </c>
      <c r="G46" s="2">
        <f>ROUND(Параметры!C4*0.75/Параметры!C8,0)*Параметры!C8</f>
        <v>75</v>
      </c>
      <c r="H46" s="2">
        <f>ROUND(Параметры!C4*0.75/Параметры!C8,0)*Параметры!C8</f>
        <v>75</v>
      </c>
      <c r="I46" s="2">
        <f>ROUND(Параметры!C4*0.75/Параметры!C8,0)*Параметры!C8</f>
        <v>75</v>
      </c>
      <c r="J46" s="2">
        <f>ROUND(Параметры!C4*0.75/Параметры!C8,0)*Параметры!C8</f>
        <v>75</v>
      </c>
    </row>
    <row r="47" spans="1:10" ht="12.75">
      <c r="A47" s="19"/>
      <c r="B47" s="13"/>
      <c r="C47">
        <f>SUM(D47:J47)</f>
        <v>21</v>
      </c>
      <c r="D47" s="2">
        <v>3</v>
      </c>
      <c r="E47" s="2">
        <v>3</v>
      </c>
      <c r="F47" s="2">
        <v>3</v>
      </c>
      <c r="G47" s="2">
        <v>3</v>
      </c>
      <c r="H47" s="2">
        <v>3</v>
      </c>
      <c r="I47" s="2">
        <v>3</v>
      </c>
      <c r="J47" s="2">
        <v>3</v>
      </c>
    </row>
    <row r="48" spans="1:10" ht="13.5" thickBot="1">
      <c r="A48" s="19"/>
      <c r="B48" s="14"/>
      <c r="C48">
        <f>SUM(D48:J48)</f>
        <v>1455</v>
      </c>
      <c r="D48">
        <f>D46*D47</f>
        <v>165</v>
      </c>
      <c r="E48">
        <f aca="true" t="shared" si="9" ref="E48:J48">E46*E47</f>
        <v>195</v>
      </c>
      <c r="F48">
        <f t="shared" si="9"/>
        <v>195</v>
      </c>
      <c r="G48">
        <f t="shared" si="9"/>
        <v>225</v>
      </c>
      <c r="H48">
        <f t="shared" si="9"/>
        <v>225</v>
      </c>
      <c r="I48">
        <f t="shared" si="9"/>
        <v>225</v>
      </c>
      <c r="J48">
        <f t="shared" si="9"/>
        <v>225</v>
      </c>
    </row>
    <row r="49" spans="1:4" ht="12.75" customHeight="1">
      <c r="A49" s="19"/>
      <c r="B49" s="12" t="s">
        <v>52</v>
      </c>
      <c r="C49" s="2" t="str">
        <f>Параметры!B14</f>
        <v>Тяга на подставке</v>
      </c>
      <c r="D49" t="s">
        <v>146</v>
      </c>
    </row>
    <row r="50" spans="1:11" ht="12.75">
      <c r="A50" s="19"/>
      <c r="B50" s="13"/>
      <c r="C50">
        <f>C52/C51</f>
        <v>61.42857142857143</v>
      </c>
      <c r="D50" s="2">
        <f>ROUND(Параметры!C6*0.5/Параметры!C8,0)*Параметры!C8</f>
        <v>50</v>
      </c>
      <c r="E50" s="2">
        <f>ROUND(Параметры!C6*0.6/Параметры!C8,0)*Параметры!C8</f>
        <v>60</v>
      </c>
      <c r="F50" s="2">
        <f>ROUND(Параметры!C6*0.6/Параметры!C8,0)*Параметры!C8</f>
        <v>60</v>
      </c>
      <c r="G50" s="2">
        <f>ROUND(Параметры!C6*0.65/Параметры!C8,0)*Параметры!C8</f>
        <v>65</v>
      </c>
      <c r="H50" s="2">
        <f>ROUND(Параметры!C6*0.65/Параметры!C8,0)*Параметры!C8</f>
        <v>65</v>
      </c>
      <c r="I50" s="2">
        <f>ROUND(Параметры!C6*0.7/Параметры!C8,0)*Параметры!C8</f>
        <v>70</v>
      </c>
      <c r="J50" s="2">
        <f>ROUND(Параметры!C6*0.7/Параметры!C8,0)*Параметры!C8</f>
        <v>70</v>
      </c>
      <c r="K50" s="2">
        <f>ROUND(Параметры!C6*0.7/Параметры!C8,0)*Параметры!C8</f>
        <v>70</v>
      </c>
    </row>
    <row r="51" spans="1:11" ht="12.75">
      <c r="A51" s="19"/>
      <c r="B51" s="13"/>
      <c r="C51">
        <f>SUM(D51:K51)</f>
        <v>14</v>
      </c>
      <c r="D51" s="2">
        <v>3</v>
      </c>
      <c r="E51" s="2">
        <v>2</v>
      </c>
      <c r="F51" s="2">
        <v>2</v>
      </c>
      <c r="G51" s="2">
        <v>2</v>
      </c>
      <c r="H51" s="2">
        <v>2</v>
      </c>
      <c r="I51" s="2">
        <v>1</v>
      </c>
      <c r="J51" s="2">
        <v>1</v>
      </c>
      <c r="K51" s="2">
        <v>1</v>
      </c>
    </row>
    <row r="52" spans="1:11" ht="12.75">
      <c r="A52" s="19"/>
      <c r="B52" s="13"/>
      <c r="C52">
        <f>SUM(D52:K52)</f>
        <v>860</v>
      </c>
      <c r="D52">
        <f>D50*D51</f>
        <v>150</v>
      </c>
      <c r="E52">
        <f aca="true" t="shared" si="10" ref="E52:K52">E50*E51</f>
        <v>120</v>
      </c>
      <c r="F52">
        <f t="shared" si="10"/>
        <v>120</v>
      </c>
      <c r="G52">
        <f t="shared" si="10"/>
        <v>130</v>
      </c>
      <c r="H52">
        <f t="shared" si="10"/>
        <v>130</v>
      </c>
      <c r="I52">
        <f t="shared" si="10"/>
        <v>70</v>
      </c>
      <c r="J52">
        <f t="shared" si="10"/>
        <v>70</v>
      </c>
      <c r="K52">
        <f t="shared" si="10"/>
        <v>70</v>
      </c>
    </row>
    <row r="53" spans="1:4" ht="12.75">
      <c r="A53" s="19"/>
      <c r="B53" s="13"/>
      <c r="C53" s="2" t="str">
        <f>Параметры!B5</f>
        <v>Жим лежа</v>
      </c>
      <c r="D53" t="s">
        <v>147</v>
      </c>
    </row>
    <row r="54" spans="1:12" ht="12.75">
      <c r="A54" s="19"/>
      <c r="B54" s="13"/>
      <c r="C54">
        <f>C56/C55</f>
        <v>72.5</v>
      </c>
      <c r="D54" s="2">
        <f>ROUND(Параметры!C5*0.5/Параметры!C8,0)*Параметры!C8</f>
        <v>50</v>
      </c>
      <c r="E54" s="2">
        <f>ROUND(Параметры!C5*0.6/Параметры!C8,0)*Параметры!C8</f>
        <v>60</v>
      </c>
      <c r="F54" s="2">
        <f>ROUND(Параметры!C5*0.7/Параметры!C8,0)*Параметры!C8</f>
        <v>70</v>
      </c>
      <c r="G54" s="2">
        <f>ROUND(Параметры!C5*0.7/Параметры!C8,0)*Параметры!C8</f>
        <v>70</v>
      </c>
      <c r="H54" s="2">
        <f>ROUND(Параметры!C5*0.8/Параметры!C8,0)*Параметры!C8</f>
        <v>80</v>
      </c>
      <c r="I54" s="2">
        <f>ROUND(Параметры!C5*0.8/Параметры!C8,0)*Параметры!C8</f>
        <v>80</v>
      </c>
      <c r="J54" s="2">
        <f>ROUND(Параметры!C5*0.85/Параметры!C8,0)*Параметры!C8</f>
        <v>85</v>
      </c>
      <c r="K54" s="2">
        <f>ROUND(Параметры!C5*0.85/Параметры!C8,0)*Параметры!C8</f>
        <v>85</v>
      </c>
      <c r="L54" s="2">
        <f>ROUND(Параметры!C5*0.85/Параметры!C8,0)*Параметры!C8</f>
        <v>85</v>
      </c>
    </row>
    <row r="55" spans="1:12" ht="12.75">
      <c r="A55" s="19"/>
      <c r="B55" s="13"/>
      <c r="C55">
        <f>SUM(D55:L55)</f>
        <v>24</v>
      </c>
      <c r="D55" s="2">
        <v>3</v>
      </c>
      <c r="E55" s="2">
        <v>3</v>
      </c>
      <c r="F55" s="2">
        <v>3</v>
      </c>
      <c r="G55" s="2">
        <v>3</v>
      </c>
      <c r="H55" s="2">
        <v>3</v>
      </c>
      <c r="I55" s="2">
        <v>3</v>
      </c>
      <c r="J55" s="2">
        <v>2</v>
      </c>
      <c r="K55" s="2">
        <v>2</v>
      </c>
      <c r="L55" s="2">
        <v>2</v>
      </c>
    </row>
    <row r="56" spans="1:12" ht="12.75">
      <c r="A56" s="19"/>
      <c r="B56" s="13"/>
      <c r="C56">
        <f>SUM(D56:L56)</f>
        <v>1740</v>
      </c>
      <c r="D56">
        <f>D54*D55</f>
        <v>150</v>
      </c>
      <c r="E56">
        <f aca="true" t="shared" si="11" ref="E56:L56">E54*E55</f>
        <v>180</v>
      </c>
      <c r="F56">
        <f t="shared" si="11"/>
        <v>210</v>
      </c>
      <c r="G56">
        <f t="shared" si="11"/>
        <v>210</v>
      </c>
      <c r="H56">
        <f t="shared" si="11"/>
        <v>240</v>
      </c>
      <c r="I56">
        <f t="shared" si="11"/>
        <v>240</v>
      </c>
      <c r="J56">
        <f t="shared" si="11"/>
        <v>170</v>
      </c>
      <c r="K56">
        <f t="shared" si="11"/>
        <v>170</v>
      </c>
      <c r="L56">
        <f t="shared" si="11"/>
        <v>170</v>
      </c>
    </row>
    <row r="57" spans="1:8" ht="12.75">
      <c r="A57" s="19"/>
      <c r="B57" s="13"/>
      <c r="C57" t="str">
        <f>Параметры!B18</f>
        <v>Разв. лежа</v>
      </c>
      <c r="D57">
        <v>10</v>
      </c>
      <c r="E57">
        <v>10</v>
      </c>
      <c r="F57">
        <v>10</v>
      </c>
      <c r="G57">
        <v>10</v>
      </c>
      <c r="H57">
        <v>10</v>
      </c>
    </row>
    <row r="58" spans="1:4" ht="12.75">
      <c r="A58" s="19"/>
      <c r="B58" s="13"/>
      <c r="C58" s="2" t="str">
        <f>Параметры!B6</f>
        <v>Тяга становая</v>
      </c>
      <c r="D58" t="s">
        <v>148</v>
      </c>
    </row>
    <row r="59" spans="1:12" ht="12.75">
      <c r="A59" s="19"/>
      <c r="B59" s="13"/>
      <c r="C59">
        <f>C61/C60</f>
        <v>72.22222222222223</v>
      </c>
      <c r="D59" s="2">
        <f>ROUND(Параметры!C6*0.5/Параметры!C8,0)*Параметры!C8</f>
        <v>50</v>
      </c>
      <c r="E59" s="2">
        <f>ROUND(Параметры!C6*0.6/Параметры!C8,0)*Параметры!C8</f>
        <v>60</v>
      </c>
      <c r="F59" s="2">
        <f>ROUND(Параметры!C6*0.7/Параметры!C8,0)*Параметры!C8</f>
        <v>70</v>
      </c>
      <c r="G59" s="2">
        <f>ROUND(Параметры!C6*0.7/Параметры!C8,0)*Параметры!C8</f>
        <v>70</v>
      </c>
      <c r="H59" s="2">
        <f>ROUND(Параметры!C6*0.8/Параметры!C8,0)*Параметры!C8</f>
        <v>80</v>
      </c>
      <c r="I59" s="2">
        <f>ROUND(Параметры!C6*0.8/Параметры!C8,0)*Параметры!C8</f>
        <v>80</v>
      </c>
      <c r="J59" s="2">
        <f>ROUND(Параметры!C6*0.8/Параметры!C8,0)*Параметры!C8</f>
        <v>80</v>
      </c>
      <c r="K59" s="2">
        <f>ROUND(Параметры!C6*0.8/Параметры!C8,0)*Параметры!C8</f>
        <v>80</v>
      </c>
      <c r="L59" s="2">
        <f>ROUND(Параметры!C6*0.8/Параметры!C8,0)*Параметры!C8</f>
        <v>80</v>
      </c>
    </row>
    <row r="60" spans="1:12" ht="12.75">
      <c r="A60" s="19"/>
      <c r="B60" s="13"/>
      <c r="C60">
        <f>SUM(D60:L60)</f>
        <v>27</v>
      </c>
      <c r="D60" s="2">
        <v>3</v>
      </c>
      <c r="E60" s="2">
        <v>3</v>
      </c>
      <c r="F60" s="2">
        <v>3</v>
      </c>
      <c r="G60" s="2">
        <v>3</v>
      </c>
      <c r="H60" s="2">
        <v>3</v>
      </c>
      <c r="I60" s="2">
        <v>3</v>
      </c>
      <c r="J60" s="2">
        <v>3</v>
      </c>
      <c r="K60" s="2">
        <v>3</v>
      </c>
      <c r="L60" s="2">
        <v>3</v>
      </c>
    </row>
    <row r="61" spans="1:12" ht="12.75">
      <c r="A61" s="19"/>
      <c r="B61" s="13"/>
      <c r="C61">
        <f>SUM(D61:L61)</f>
        <v>1950</v>
      </c>
      <c r="D61">
        <f>D59*D60</f>
        <v>150</v>
      </c>
      <c r="E61">
        <f aca="true" t="shared" si="12" ref="E61:L61">E59*E60</f>
        <v>180</v>
      </c>
      <c r="F61">
        <f t="shared" si="12"/>
        <v>210</v>
      </c>
      <c r="G61">
        <f t="shared" si="12"/>
        <v>210</v>
      </c>
      <c r="H61">
        <f t="shared" si="12"/>
        <v>240</v>
      </c>
      <c r="I61">
        <f t="shared" si="12"/>
        <v>240</v>
      </c>
      <c r="J61">
        <f t="shared" si="12"/>
        <v>240</v>
      </c>
      <c r="K61">
        <f t="shared" si="12"/>
        <v>240</v>
      </c>
      <c r="L61">
        <f t="shared" si="12"/>
        <v>240</v>
      </c>
    </row>
    <row r="62" spans="1:6" ht="13.5" thickBot="1">
      <c r="A62" s="19"/>
      <c r="B62" s="14"/>
      <c r="C62" t="str">
        <f>Параметры!B23</f>
        <v>Пресс</v>
      </c>
      <c r="D62">
        <v>10</v>
      </c>
      <c r="E62">
        <v>10</v>
      </c>
      <c r="F62">
        <v>10</v>
      </c>
    </row>
    <row r="63" spans="1:4" ht="12.75" customHeight="1">
      <c r="A63" s="19"/>
      <c r="B63" s="12" t="s">
        <v>46</v>
      </c>
      <c r="C63" s="2" t="str">
        <f>Параметры!B5</f>
        <v>Жим лежа</v>
      </c>
      <c r="D63" t="s">
        <v>148</v>
      </c>
    </row>
    <row r="64" spans="1:12" ht="12.75">
      <c r="A64" s="19"/>
      <c r="B64" s="13"/>
      <c r="C64">
        <f>C66/C65</f>
        <v>72.22222222222223</v>
      </c>
      <c r="D64" s="2">
        <f>ROUND(Параметры!C5*0.5/Параметры!C8,0)*Параметры!C8</f>
        <v>50</v>
      </c>
      <c r="E64" s="2">
        <f>ROUND(Параметры!C5*0.6/Параметры!C8,0)*Параметры!C8</f>
        <v>60</v>
      </c>
      <c r="F64" s="2">
        <f>ROUND(Параметры!C5*0.7/Параметры!C8,0)*Параметры!C8</f>
        <v>70</v>
      </c>
      <c r="G64" s="2">
        <f>ROUND(Параметры!C5*0.7/Параметры!C8,0)*Параметры!C8</f>
        <v>70</v>
      </c>
      <c r="H64" s="2">
        <f>ROUND(Параметры!C5*0.8/Параметры!C8,0)*Параметры!C8</f>
        <v>80</v>
      </c>
      <c r="I64" s="2">
        <f>ROUND(Параметры!C5*0.8/Параметры!C8,0)*Параметры!C8</f>
        <v>80</v>
      </c>
      <c r="J64" s="2">
        <f>ROUND(Параметры!C5*0.8/Параметры!C8,0)*Параметры!C8</f>
        <v>80</v>
      </c>
      <c r="K64" s="2">
        <f>ROUND(Параметры!C5*0.8/Параметры!C8,0)*Параметры!C8</f>
        <v>80</v>
      </c>
      <c r="L64" s="2">
        <f>ROUND(Параметры!C5*0.8/Параметры!C8,0)*Параметры!C8</f>
        <v>80</v>
      </c>
    </row>
    <row r="65" spans="1:12" ht="12.75">
      <c r="A65" s="19"/>
      <c r="B65" s="13"/>
      <c r="C65">
        <f>SUM(D65:L65)</f>
        <v>27</v>
      </c>
      <c r="D65" s="2">
        <v>3</v>
      </c>
      <c r="E65" s="2">
        <v>3</v>
      </c>
      <c r="F65" s="2">
        <v>3</v>
      </c>
      <c r="G65" s="2">
        <v>3</v>
      </c>
      <c r="H65" s="2">
        <v>3</v>
      </c>
      <c r="I65" s="2">
        <v>3</v>
      </c>
      <c r="J65" s="2">
        <v>3</v>
      </c>
      <c r="K65" s="2">
        <v>3</v>
      </c>
      <c r="L65" s="2">
        <v>3</v>
      </c>
    </row>
    <row r="66" spans="1:12" ht="12.75">
      <c r="A66" s="19"/>
      <c r="B66" s="13"/>
      <c r="C66">
        <f>SUM(D66:L66)</f>
        <v>1950</v>
      </c>
      <c r="D66">
        <f>D64*D65</f>
        <v>150</v>
      </c>
      <c r="E66">
        <f aca="true" t="shared" si="13" ref="E66:L66">E64*E65</f>
        <v>180</v>
      </c>
      <c r="F66">
        <f t="shared" si="13"/>
        <v>210</v>
      </c>
      <c r="G66">
        <f t="shared" si="13"/>
        <v>210</v>
      </c>
      <c r="H66">
        <f t="shared" si="13"/>
        <v>240</v>
      </c>
      <c r="I66">
        <f t="shared" si="13"/>
        <v>240</v>
      </c>
      <c r="J66">
        <f t="shared" si="13"/>
        <v>240</v>
      </c>
      <c r="K66">
        <f t="shared" si="13"/>
        <v>240</v>
      </c>
      <c r="L66">
        <f t="shared" si="13"/>
        <v>240</v>
      </c>
    </row>
    <row r="67" spans="1:4" ht="12.75">
      <c r="A67" s="19"/>
      <c r="B67" s="13"/>
      <c r="C67" s="2" t="str">
        <f>Параметры!B4</f>
        <v>Приседания</v>
      </c>
      <c r="D67" t="s">
        <v>149</v>
      </c>
    </row>
    <row r="68" spans="1:14" ht="12.75">
      <c r="A68" s="19"/>
      <c r="B68" s="13"/>
      <c r="C68">
        <f>C70/C69</f>
        <v>71.81818181818181</v>
      </c>
      <c r="D68" s="2">
        <f>ROUND(Параметры!C4*0.5/Параметры!C8,0)*Параметры!C8</f>
        <v>50</v>
      </c>
      <c r="E68" s="2">
        <f>ROUND(Параметры!C4*0.6/Параметры!C8,0)*Параметры!C8</f>
        <v>60</v>
      </c>
      <c r="F68" s="2">
        <f>ROUND(Параметры!C4*0.6/Параметры!C8,0)*Параметры!C8</f>
        <v>60</v>
      </c>
      <c r="G68" s="2">
        <f>ROUND(Параметры!C4*0.7/Параметры!C8,0)*Параметры!C8</f>
        <v>70</v>
      </c>
      <c r="H68" s="2">
        <f>ROUND(Параметры!C4*0.7/Параметры!C8,0)*Параметры!C8</f>
        <v>70</v>
      </c>
      <c r="I68" s="2">
        <f>ROUND(Параметры!C4*0.8/Параметры!C8,0)*Параметры!C8</f>
        <v>80</v>
      </c>
      <c r="J68" s="2">
        <f>ROUND(Параметры!C4*0.8/Параметры!C8,0)*Параметры!C8</f>
        <v>80</v>
      </c>
      <c r="K68" s="2">
        <f>ROUND(Параметры!C4*0.8/Параметры!C8,0)*Параметры!C8</f>
        <v>80</v>
      </c>
      <c r="L68" s="2">
        <f>ROUND(Параметры!C4*0.8/Параметры!C8,0)*Параметры!C8</f>
        <v>80</v>
      </c>
      <c r="M68" s="2">
        <f>ROUND(Параметры!C4*0.8/Параметры!C8,0)*Параметры!C8</f>
        <v>80</v>
      </c>
      <c r="N68" s="2">
        <f>ROUND(Параметры!C4*0.8/Параметры!C8,0)*Параметры!C8</f>
        <v>80</v>
      </c>
    </row>
    <row r="69" spans="1:14" ht="12.75">
      <c r="A69" s="19"/>
      <c r="B69" s="13"/>
      <c r="C69">
        <f>SUM(D69:N69)</f>
        <v>33</v>
      </c>
      <c r="D69" s="2">
        <v>3</v>
      </c>
      <c r="E69" s="2">
        <v>3</v>
      </c>
      <c r="F69" s="2">
        <v>3</v>
      </c>
      <c r="G69" s="2">
        <v>3</v>
      </c>
      <c r="H69" s="2">
        <v>3</v>
      </c>
      <c r="I69" s="2">
        <v>3</v>
      </c>
      <c r="J69" s="2">
        <v>3</v>
      </c>
      <c r="K69" s="2">
        <v>3</v>
      </c>
      <c r="L69" s="2">
        <v>3</v>
      </c>
      <c r="M69" s="2">
        <v>3</v>
      </c>
      <c r="N69" s="2">
        <v>3</v>
      </c>
    </row>
    <row r="70" spans="1:14" ht="12.75">
      <c r="A70" s="19"/>
      <c r="B70" s="13"/>
      <c r="C70">
        <f>SUM(D70:N70)</f>
        <v>2370</v>
      </c>
      <c r="D70">
        <f>D68*D69</f>
        <v>150</v>
      </c>
      <c r="E70">
        <f aca="true" t="shared" si="14" ref="E70:N70">E68*E69</f>
        <v>180</v>
      </c>
      <c r="F70">
        <f t="shared" si="14"/>
        <v>180</v>
      </c>
      <c r="G70">
        <f t="shared" si="14"/>
        <v>210</v>
      </c>
      <c r="H70">
        <f t="shared" si="14"/>
        <v>210</v>
      </c>
      <c r="I70">
        <f t="shared" si="14"/>
        <v>240</v>
      </c>
      <c r="J70">
        <f t="shared" si="14"/>
        <v>240</v>
      </c>
      <c r="K70">
        <f t="shared" si="14"/>
        <v>240</v>
      </c>
      <c r="L70">
        <f t="shared" si="14"/>
        <v>240</v>
      </c>
      <c r="M70">
        <f t="shared" si="14"/>
        <v>240</v>
      </c>
      <c r="N70">
        <f t="shared" si="14"/>
        <v>240</v>
      </c>
    </row>
    <row r="71" spans="1:4" ht="12.75">
      <c r="A71" s="19"/>
      <c r="B71" s="13"/>
      <c r="C71" s="2" t="str">
        <f>Параметры!B5</f>
        <v>Жим лежа</v>
      </c>
      <c r="D71" t="s">
        <v>150</v>
      </c>
    </row>
    <row r="72" spans="1:9" ht="12.75">
      <c r="A72" s="19"/>
      <c r="B72" s="13"/>
      <c r="C72">
        <f>C74/C73</f>
        <v>65</v>
      </c>
      <c r="D72" s="2">
        <f>ROUND(Параметры!C5*0.5/Параметры!C8,0)*Параметры!C8</f>
        <v>50</v>
      </c>
      <c r="E72" s="2">
        <f>ROUND(Параметры!C5*0.6/Параметры!C8,0)*Параметры!C8</f>
        <v>60</v>
      </c>
      <c r="F72" s="2">
        <f>ROUND(Параметры!C5*0.7/Параметры!C8,0)*Параметры!C8</f>
        <v>70</v>
      </c>
      <c r="G72" s="2">
        <f>ROUND(Параметры!C5*0.7/Параметры!C8,0)*Параметры!C8</f>
        <v>70</v>
      </c>
      <c r="H72" s="2">
        <f>ROUND(Параметры!C5*0.7/Параметры!C8,0)*Параметры!C8</f>
        <v>70</v>
      </c>
      <c r="I72" s="2">
        <f>ROUND(Параметры!C5*0.7/Параметры!C8,0)*Параметры!C8</f>
        <v>70</v>
      </c>
    </row>
    <row r="73" spans="1:9" ht="12.75">
      <c r="A73" s="19"/>
      <c r="B73" s="13"/>
      <c r="C73">
        <f>SUM(D73:I73)</f>
        <v>24</v>
      </c>
      <c r="D73" s="2">
        <v>4</v>
      </c>
      <c r="E73" s="2">
        <v>4</v>
      </c>
      <c r="F73" s="2">
        <v>4</v>
      </c>
      <c r="G73" s="2">
        <v>4</v>
      </c>
      <c r="H73" s="2">
        <v>4</v>
      </c>
      <c r="I73" s="2">
        <v>4</v>
      </c>
    </row>
    <row r="74" spans="1:9" ht="12.75">
      <c r="A74" s="19"/>
      <c r="B74" s="13"/>
      <c r="C74">
        <f>SUM(D74:I74)</f>
        <v>1560</v>
      </c>
      <c r="D74">
        <f aca="true" t="shared" si="15" ref="D74:I74">D72*D73</f>
        <v>200</v>
      </c>
      <c r="E74">
        <f t="shared" si="15"/>
        <v>240</v>
      </c>
      <c r="F74">
        <f t="shared" si="15"/>
        <v>280</v>
      </c>
      <c r="G74">
        <f t="shared" si="15"/>
        <v>280</v>
      </c>
      <c r="H74">
        <f t="shared" si="15"/>
        <v>280</v>
      </c>
      <c r="I74">
        <f t="shared" si="15"/>
        <v>280</v>
      </c>
    </row>
    <row r="75" spans="1:8" ht="12.75">
      <c r="A75" s="19"/>
      <c r="B75" s="13"/>
      <c r="C75" t="str">
        <f>Параметры!B18</f>
        <v>Разв. лежа</v>
      </c>
      <c r="D75">
        <v>10</v>
      </c>
      <c r="E75">
        <v>10</v>
      </c>
      <c r="F75">
        <v>10</v>
      </c>
      <c r="G75">
        <v>10</v>
      </c>
      <c r="H75">
        <v>10</v>
      </c>
    </row>
    <row r="76" spans="1:8" ht="13.5" thickBot="1">
      <c r="A76" s="19"/>
      <c r="B76" s="14"/>
      <c r="C76" t="str">
        <f>Параметры!B19</f>
        <v>Накл. стоя</v>
      </c>
      <c r="D76">
        <v>5</v>
      </c>
      <c r="E76">
        <v>5</v>
      </c>
      <c r="F76">
        <v>5</v>
      </c>
      <c r="G76">
        <v>5</v>
      </c>
      <c r="H76">
        <v>5</v>
      </c>
    </row>
    <row r="77" spans="1:4" ht="12.75" customHeight="1">
      <c r="A77" s="19" t="s">
        <v>49</v>
      </c>
      <c r="B77" s="12" t="s">
        <v>47</v>
      </c>
      <c r="C77" s="2" t="str">
        <f>Параметры!B4</f>
        <v>Приседания</v>
      </c>
      <c r="D77" t="s">
        <v>144</v>
      </c>
    </row>
    <row r="78" spans="1:12" ht="12.75">
      <c r="A78" s="19"/>
      <c r="B78" s="13"/>
      <c r="C78">
        <f>C80/C79</f>
        <v>70.45454545454545</v>
      </c>
      <c r="D78" s="2">
        <f>ROUND(Параметры!C4*0.5/Параметры!C8,0)*Параметры!C8</f>
        <v>50</v>
      </c>
      <c r="E78" s="2">
        <f>ROUND(Параметры!C4*0.6/Параметры!C8,0)*Параметры!C8</f>
        <v>60</v>
      </c>
      <c r="F78" s="2">
        <f>ROUND(Параметры!C4*0.7/Параметры!C8,0)*Параметры!C8</f>
        <v>70</v>
      </c>
      <c r="G78" s="2">
        <f>ROUND(Параметры!C4*0.7/Параметры!C8,0)*Параметры!C8</f>
        <v>70</v>
      </c>
      <c r="H78" s="2">
        <f>ROUND(Параметры!C4*0.8/Параметры!C8,0)*Параметры!C8</f>
        <v>80</v>
      </c>
      <c r="I78" s="2">
        <f>ROUND(Параметры!C4*0.8/Параметры!C8,0)*Параметры!C8</f>
        <v>80</v>
      </c>
      <c r="J78" s="2">
        <f>ROUND(Параметры!C4*0.8/Параметры!C8,0)*Параметры!C8</f>
        <v>80</v>
      </c>
      <c r="K78" s="2">
        <f>ROUND(Параметры!C4*0.8/Параметры!C8,0)*Параметры!C8</f>
        <v>80</v>
      </c>
      <c r="L78" s="2">
        <f>ROUND(Параметры!C4*0.8/Параметры!C8,0)*Параметры!C8</f>
        <v>80</v>
      </c>
    </row>
    <row r="79" spans="1:12" ht="12.75">
      <c r="A79" s="19"/>
      <c r="B79" s="13"/>
      <c r="C79">
        <f>SUM(D79:L79)</f>
        <v>22</v>
      </c>
      <c r="D79" s="2">
        <v>3</v>
      </c>
      <c r="E79" s="2">
        <v>3</v>
      </c>
      <c r="F79" s="2">
        <v>3</v>
      </c>
      <c r="G79" s="2">
        <v>3</v>
      </c>
      <c r="H79" s="2">
        <v>2</v>
      </c>
      <c r="I79" s="2">
        <v>2</v>
      </c>
      <c r="J79" s="2">
        <v>2</v>
      </c>
      <c r="K79" s="2">
        <v>2</v>
      </c>
      <c r="L79" s="2">
        <v>2</v>
      </c>
    </row>
    <row r="80" spans="1:12" ht="12.75">
      <c r="A80" s="19"/>
      <c r="B80" s="13"/>
      <c r="C80">
        <f>SUM(D80:L80)</f>
        <v>1550</v>
      </c>
      <c r="D80">
        <f>D78*D79</f>
        <v>150</v>
      </c>
      <c r="E80">
        <f aca="true" t="shared" si="16" ref="E80:L80">E78*E79</f>
        <v>180</v>
      </c>
      <c r="F80">
        <f t="shared" si="16"/>
        <v>210</v>
      </c>
      <c r="G80">
        <f t="shared" si="16"/>
        <v>210</v>
      </c>
      <c r="H80">
        <f t="shared" si="16"/>
        <v>160</v>
      </c>
      <c r="I80">
        <f t="shared" si="16"/>
        <v>160</v>
      </c>
      <c r="J80">
        <f t="shared" si="16"/>
        <v>160</v>
      </c>
      <c r="K80">
        <f t="shared" si="16"/>
        <v>160</v>
      </c>
      <c r="L80">
        <f t="shared" si="16"/>
        <v>160</v>
      </c>
    </row>
    <row r="81" spans="1:4" ht="12.75">
      <c r="A81" s="19"/>
      <c r="B81" s="13"/>
      <c r="C81" s="2" t="str">
        <f>Параметры!B5</f>
        <v>Жим лежа</v>
      </c>
      <c r="D81" t="s">
        <v>151</v>
      </c>
    </row>
    <row r="82" spans="1:13" ht="12.75">
      <c r="A82" s="19"/>
      <c r="B82" s="13"/>
      <c r="C82">
        <f>C84/C83</f>
        <v>70.71428571428571</v>
      </c>
      <c r="D82" s="2">
        <f>ROUND(Параметры!C5*0.5/Параметры!C8,0)*Параметры!C8</f>
        <v>50</v>
      </c>
      <c r="E82" s="2">
        <f>ROUND(Параметры!C5*0.6/Параметры!C8,0)*Параметры!C8</f>
        <v>60</v>
      </c>
      <c r="F82" s="2">
        <f>ROUND(Параметры!C5*0.7/Параметры!C8,0)*Параметры!C8</f>
        <v>70</v>
      </c>
      <c r="G82" s="2">
        <f>ROUND(Параметры!C5*0.7/Параметры!C8,0)*Параметры!C8</f>
        <v>70</v>
      </c>
      <c r="H82" s="2">
        <f>ROUND(Параметры!C5*0.8/Параметры!C8,0)*Параметры!C8</f>
        <v>80</v>
      </c>
      <c r="I82" s="2">
        <f>ROUND(Параметры!C5*0.8/Параметры!C8,0)*Параметры!C8</f>
        <v>80</v>
      </c>
      <c r="J82" s="2">
        <f>ROUND(Параметры!C5*0.8/Параметры!C8,0)*Параметры!C8</f>
        <v>80</v>
      </c>
      <c r="K82" s="2">
        <f>ROUND(Параметры!C5*0.85/Параметры!C8,0)*Параметры!C8</f>
        <v>85</v>
      </c>
      <c r="L82" s="2">
        <f>ROUND(Параметры!C5*0.85/Параметры!C8,0)*Параметры!C8</f>
        <v>85</v>
      </c>
      <c r="M82" s="2">
        <f>ROUND(Параметры!C5*0.85/Параметры!C8,0)*Параметры!C8</f>
        <v>85</v>
      </c>
    </row>
    <row r="83" spans="1:13" ht="12.75">
      <c r="A83" s="19"/>
      <c r="B83" s="13"/>
      <c r="C83">
        <f>SUM(D83:M83)</f>
        <v>21</v>
      </c>
      <c r="D83" s="2">
        <v>3</v>
      </c>
      <c r="E83" s="2">
        <v>3</v>
      </c>
      <c r="F83" s="2">
        <v>3</v>
      </c>
      <c r="G83" s="2">
        <v>3</v>
      </c>
      <c r="H83" s="2">
        <v>2</v>
      </c>
      <c r="I83" s="2">
        <v>2</v>
      </c>
      <c r="J83" s="2">
        <v>2</v>
      </c>
      <c r="K83" s="2">
        <v>1</v>
      </c>
      <c r="L83" s="2">
        <v>1</v>
      </c>
      <c r="M83" s="2">
        <v>1</v>
      </c>
    </row>
    <row r="84" spans="1:13" ht="12.75">
      <c r="A84" s="19"/>
      <c r="B84" s="13"/>
      <c r="C84">
        <f>SUM(D84:M84)</f>
        <v>1485</v>
      </c>
      <c r="D84">
        <f>D82*D83</f>
        <v>150</v>
      </c>
      <c r="E84">
        <f aca="true" t="shared" si="17" ref="E84:M84">E82*E83</f>
        <v>180</v>
      </c>
      <c r="F84">
        <f t="shared" si="17"/>
        <v>210</v>
      </c>
      <c r="G84">
        <f t="shared" si="17"/>
        <v>210</v>
      </c>
      <c r="H84">
        <f t="shared" si="17"/>
        <v>160</v>
      </c>
      <c r="I84">
        <f t="shared" si="17"/>
        <v>160</v>
      </c>
      <c r="J84">
        <f t="shared" si="17"/>
        <v>160</v>
      </c>
      <c r="K84">
        <f t="shared" si="17"/>
        <v>85</v>
      </c>
      <c r="L84">
        <f t="shared" si="17"/>
        <v>85</v>
      </c>
      <c r="M84">
        <f t="shared" si="17"/>
        <v>85</v>
      </c>
    </row>
    <row r="85" spans="1:7" ht="12.75">
      <c r="A85" s="19"/>
      <c r="B85" s="13"/>
      <c r="C85" t="str">
        <f>Параметры!B18</f>
        <v>Разв. лежа</v>
      </c>
      <c r="D85">
        <v>8</v>
      </c>
      <c r="E85">
        <v>8</v>
      </c>
      <c r="F85">
        <v>8</v>
      </c>
      <c r="G85">
        <v>8</v>
      </c>
    </row>
    <row r="86" spans="1:7" ht="13.5" thickBot="1">
      <c r="A86" s="19"/>
      <c r="B86" s="14"/>
      <c r="C86" t="str">
        <f>Параметры!B23</f>
        <v>Пресс</v>
      </c>
      <c r="D86">
        <v>8</v>
      </c>
      <c r="E86">
        <v>8</v>
      </c>
      <c r="F86">
        <v>8</v>
      </c>
      <c r="G86">
        <v>8</v>
      </c>
    </row>
    <row r="87" spans="1:4" ht="12.75" customHeight="1">
      <c r="A87" s="19"/>
      <c r="B87" s="12" t="s">
        <v>48</v>
      </c>
      <c r="C87" s="2" t="str">
        <f>Параметры!B5</f>
        <v>Жим лежа</v>
      </c>
      <c r="D87" t="s">
        <v>144</v>
      </c>
    </row>
    <row r="88" spans="1:12" ht="12.75">
      <c r="A88" s="19"/>
      <c r="B88" s="13"/>
      <c r="C88">
        <f>C90/C89</f>
        <v>70.45454545454545</v>
      </c>
      <c r="D88" s="2">
        <f>ROUND(Параметры!C5*0.5/Параметры!C8,0)*Параметры!C8</f>
        <v>50</v>
      </c>
      <c r="E88" s="2">
        <f>ROUND(Параметры!C5*0.6/Параметры!C8,0)*Параметры!C8</f>
        <v>60</v>
      </c>
      <c r="F88" s="2">
        <f>ROUND(Параметры!C5*0.7/Параметры!C8,0)*Параметры!C8</f>
        <v>70</v>
      </c>
      <c r="G88" s="2">
        <f>ROUND(Параметры!C5*0.7/Параметры!C8,0)*Параметры!C8</f>
        <v>70</v>
      </c>
      <c r="H88" s="2">
        <f>ROUND(Параметры!C5*0.8/Параметры!C8,0)*Параметры!C8</f>
        <v>80</v>
      </c>
      <c r="I88" s="2">
        <f>ROUND(Параметры!C5*0.8/Параметры!C8,0)*Параметры!C8</f>
        <v>80</v>
      </c>
      <c r="J88" s="2">
        <f>ROUND(Параметры!C5*0.8/Параметры!C8,0)*Параметры!C8</f>
        <v>80</v>
      </c>
      <c r="K88" s="2">
        <f>ROUND(Параметры!C5*0.8/Параметры!C8,0)*Параметры!C8</f>
        <v>80</v>
      </c>
      <c r="L88" s="2">
        <f>ROUND(Параметры!C5*0.8/Параметры!C8,0)*Параметры!C8</f>
        <v>80</v>
      </c>
    </row>
    <row r="89" spans="1:12" ht="12.75">
      <c r="A89" s="19"/>
      <c r="B89" s="13"/>
      <c r="C89">
        <f>SUM(D89:L89)</f>
        <v>22</v>
      </c>
      <c r="D89" s="2">
        <v>3</v>
      </c>
      <c r="E89" s="2">
        <v>3</v>
      </c>
      <c r="F89" s="2">
        <v>3</v>
      </c>
      <c r="G89" s="2">
        <v>3</v>
      </c>
      <c r="H89" s="2">
        <v>2</v>
      </c>
      <c r="I89" s="2">
        <v>2</v>
      </c>
      <c r="J89" s="2">
        <v>2</v>
      </c>
      <c r="K89" s="2">
        <v>2</v>
      </c>
      <c r="L89" s="2">
        <v>2</v>
      </c>
    </row>
    <row r="90" spans="1:12" ht="12.75">
      <c r="A90" s="19"/>
      <c r="B90" s="13"/>
      <c r="C90">
        <f>SUM(D90:L90)</f>
        <v>1550</v>
      </c>
      <c r="D90">
        <f>D88*D89</f>
        <v>150</v>
      </c>
      <c r="E90">
        <f aca="true" t="shared" si="18" ref="E90:L90">E88*E89</f>
        <v>180</v>
      </c>
      <c r="F90">
        <f t="shared" si="18"/>
        <v>210</v>
      </c>
      <c r="G90">
        <f t="shared" si="18"/>
        <v>210</v>
      </c>
      <c r="H90">
        <f t="shared" si="18"/>
        <v>160</v>
      </c>
      <c r="I90">
        <f t="shared" si="18"/>
        <v>160</v>
      </c>
      <c r="J90">
        <f t="shared" si="18"/>
        <v>160</v>
      </c>
      <c r="K90">
        <f t="shared" si="18"/>
        <v>160</v>
      </c>
      <c r="L90">
        <f t="shared" si="18"/>
        <v>160</v>
      </c>
    </row>
    <row r="91" spans="1:7" ht="12.75">
      <c r="A91" s="19"/>
      <c r="B91" s="13"/>
      <c r="C91" t="str">
        <f>Параметры!B18</f>
        <v>Разв. лежа</v>
      </c>
      <c r="D91">
        <v>8</v>
      </c>
      <c r="E91">
        <v>8</v>
      </c>
      <c r="F91">
        <v>8</v>
      </c>
      <c r="G91">
        <v>8</v>
      </c>
    </row>
    <row r="92" spans="1:4" ht="12.75">
      <c r="A92" s="19"/>
      <c r="B92" s="13"/>
      <c r="C92" s="2" t="str">
        <f>Параметры!B6</f>
        <v>Тяга становая</v>
      </c>
      <c r="D92" t="s">
        <v>152</v>
      </c>
    </row>
    <row r="93" spans="1:13" ht="12.75">
      <c r="A93" s="19"/>
      <c r="B93" s="13"/>
      <c r="C93">
        <f>C95/C94</f>
        <v>67.2</v>
      </c>
      <c r="D93" s="2">
        <f>ROUND(Параметры!C6*0.5/Параметры!C8,0)*Параметры!C8</f>
        <v>50</v>
      </c>
      <c r="E93" s="2">
        <f>ROUND(Параметры!C6*0.6/Параметры!C8,0)*Параметры!C8</f>
        <v>60</v>
      </c>
      <c r="F93" s="2">
        <f>ROUND(Параметры!C6*0.6/Параметры!C8,0)*Параметры!C8</f>
        <v>60</v>
      </c>
      <c r="G93" s="2">
        <f>ROUND(Параметры!C6*0.7/Параметры!C8,0)*Параметры!C8</f>
        <v>70</v>
      </c>
      <c r="H93" s="2">
        <f>ROUND(Параметры!C6*0.7/Параметры!C8,0)*Параметры!C8</f>
        <v>70</v>
      </c>
      <c r="I93" s="2">
        <f>ROUND(Параметры!C6*0.75/Параметры!C8,0)*Параметры!C8</f>
        <v>75</v>
      </c>
      <c r="J93" s="2">
        <f>ROUND(Параметры!C6*0.75/Параметры!C8,0)*Параметры!C8</f>
        <v>75</v>
      </c>
      <c r="K93" s="2">
        <f>ROUND(Параметры!C6*0.75/Параметры!C8,0)*Параметры!C8</f>
        <v>75</v>
      </c>
      <c r="L93" s="2">
        <f>ROUND(Параметры!C6*0.75/Параметры!C8,0)*Параметры!C8</f>
        <v>75</v>
      </c>
      <c r="M93" s="2">
        <f>ROUND(Параметры!C6*0.75/Параметры!C8,0)*Параметры!C8</f>
        <v>75</v>
      </c>
    </row>
    <row r="94" spans="1:13" ht="12.75">
      <c r="A94" s="19"/>
      <c r="B94" s="13"/>
      <c r="C94">
        <f>SUM(D94:M94)</f>
        <v>25</v>
      </c>
      <c r="D94" s="2">
        <v>3</v>
      </c>
      <c r="E94" s="2">
        <v>3</v>
      </c>
      <c r="F94" s="2">
        <v>3</v>
      </c>
      <c r="G94" s="2">
        <v>3</v>
      </c>
      <c r="H94" s="2">
        <v>3</v>
      </c>
      <c r="I94" s="2">
        <v>2</v>
      </c>
      <c r="J94" s="2">
        <v>2</v>
      </c>
      <c r="K94" s="2">
        <v>2</v>
      </c>
      <c r="L94" s="2">
        <v>2</v>
      </c>
      <c r="M94" s="2">
        <v>2</v>
      </c>
    </row>
    <row r="95" spans="1:13" ht="12.75">
      <c r="A95" s="19"/>
      <c r="B95" s="13"/>
      <c r="C95">
        <f>SUM(D95:M95)</f>
        <v>1680</v>
      </c>
      <c r="D95">
        <f>D93*D94</f>
        <v>150</v>
      </c>
      <c r="E95">
        <f aca="true" t="shared" si="19" ref="E95:M95">E93*E94</f>
        <v>180</v>
      </c>
      <c r="F95">
        <f t="shared" si="19"/>
        <v>180</v>
      </c>
      <c r="G95">
        <f t="shared" si="19"/>
        <v>210</v>
      </c>
      <c r="H95">
        <f t="shared" si="19"/>
        <v>210</v>
      </c>
      <c r="I95">
        <f t="shared" si="19"/>
        <v>150</v>
      </c>
      <c r="J95">
        <f t="shared" si="19"/>
        <v>150</v>
      </c>
      <c r="K95">
        <f t="shared" si="19"/>
        <v>150</v>
      </c>
      <c r="L95">
        <f t="shared" si="19"/>
        <v>150</v>
      </c>
      <c r="M95">
        <f t="shared" si="19"/>
        <v>150</v>
      </c>
    </row>
    <row r="96" spans="1:7" ht="13.5" thickBot="1">
      <c r="A96" s="19"/>
      <c r="B96" s="14"/>
      <c r="C96" t="str">
        <f>Параметры!B19</f>
        <v>Накл. стоя</v>
      </c>
      <c r="D96">
        <v>5</v>
      </c>
      <c r="E96">
        <v>5</v>
      </c>
      <c r="F96">
        <v>5</v>
      </c>
      <c r="G96">
        <v>5</v>
      </c>
    </row>
    <row r="97" spans="1:4" ht="12.75" customHeight="1">
      <c r="A97" s="19"/>
      <c r="B97" s="12" t="s">
        <v>50</v>
      </c>
      <c r="C97" s="2" t="str">
        <f>Параметры!B4</f>
        <v>Приседания</v>
      </c>
      <c r="D97" t="s">
        <v>153</v>
      </c>
    </row>
    <row r="98" spans="1:11" ht="12.75">
      <c r="A98" s="19"/>
      <c r="B98" s="13"/>
      <c r="C98">
        <f>C100/C99</f>
        <v>65.26315789473684</v>
      </c>
      <c r="D98" s="2">
        <f>ROUND(Параметры!C4*0.5/Параметры!C8,0)*Параметры!C8</f>
        <v>50</v>
      </c>
      <c r="E98" s="2">
        <f>ROUND(Параметры!C4*0.6/Параметры!C8,0)*Параметры!C8</f>
        <v>60</v>
      </c>
      <c r="F98" s="2">
        <f>ROUND(Параметры!C4*0.6/Параметры!C8,0)*Параметры!C8</f>
        <v>60</v>
      </c>
      <c r="G98" s="2">
        <f>ROUND(Параметры!C4*0.7/Параметры!C8,0)*Параметры!C8</f>
        <v>70</v>
      </c>
      <c r="H98" s="2">
        <f>ROUND(Параметры!C4*0.7/Параметры!C8,0)*Параметры!C8</f>
        <v>70</v>
      </c>
      <c r="I98" s="2">
        <f>ROUND(Параметры!C4*0.75/Параметры!C8,0)*Параметры!C8</f>
        <v>75</v>
      </c>
      <c r="J98" s="2">
        <f>ROUND(Параметры!C4*0.75/Параметры!C8,0)*Параметры!C8</f>
        <v>75</v>
      </c>
      <c r="K98" s="2">
        <f>ROUND(Параметры!C4*0.75/Параметры!C8,0)*Параметры!C8</f>
        <v>75</v>
      </c>
    </row>
    <row r="99" spans="1:11" ht="12.75">
      <c r="A99" s="19"/>
      <c r="B99" s="13"/>
      <c r="C99">
        <f>SUM(D99:K99)</f>
        <v>19</v>
      </c>
      <c r="D99" s="2">
        <v>3</v>
      </c>
      <c r="E99" s="2">
        <v>3</v>
      </c>
      <c r="F99" s="2">
        <v>3</v>
      </c>
      <c r="G99" s="2">
        <v>2</v>
      </c>
      <c r="H99" s="2">
        <v>2</v>
      </c>
      <c r="I99" s="2">
        <v>2</v>
      </c>
      <c r="J99" s="2">
        <v>2</v>
      </c>
      <c r="K99" s="2">
        <v>2</v>
      </c>
    </row>
    <row r="100" spans="1:11" ht="12.75">
      <c r="A100" s="19"/>
      <c r="B100" s="13"/>
      <c r="C100">
        <f>SUM(D100:K100)</f>
        <v>1240</v>
      </c>
      <c r="D100">
        <f>D98*D99</f>
        <v>150</v>
      </c>
      <c r="E100">
        <f aca="true" t="shared" si="20" ref="E100:K100">E98*E99</f>
        <v>180</v>
      </c>
      <c r="F100">
        <f t="shared" si="20"/>
        <v>180</v>
      </c>
      <c r="G100">
        <f t="shared" si="20"/>
        <v>140</v>
      </c>
      <c r="H100">
        <f t="shared" si="20"/>
        <v>140</v>
      </c>
      <c r="I100">
        <f t="shared" si="20"/>
        <v>150</v>
      </c>
      <c r="J100">
        <f t="shared" si="20"/>
        <v>150</v>
      </c>
      <c r="K100">
        <f t="shared" si="20"/>
        <v>150</v>
      </c>
    </row>
    <row r="101" spans="1:4" ht="12.75">
      <c r="A101" s="19"/>
      <c r="B101" s="13"/>
      <c r="C101" s="2" t="str">
        <f>Параметры!B5</f>
        <v>Жим лежа</v>
      </c>
      <c r="D101" t="s">
        <v>94</v>
      </c>
    </row>
    <row r="102" spans="1:11" ht="12.75">
      <c r="A102" s="19"/>
      <c r="B102" s="13"/>
      <c r="C102">
        <f>C104/C103</f>
        <v>67.5</v>
      </c>
      <c r="D102" s="2">
        <f>ROUND(Параметры!C5*0.5/Параметры!C8,0)*Параметры!C8</f>
        <v>50</v>
      </c>
      <c r="E102" s="2">
        <f>ROUND(Параметры!C5*0.6/Параметры!C8,0)*Параметры!C8</f>
        <v>60</v>
      </c>
      <c r="F102" s="2">
        <f>ROUND(Параметры!C5*0.7/Параметры!C8,0)*Параметры!C8</f>
        <v>70</v>
      </c>
      <c r="G102" s="2">
        <f>ROUND(Параметры!C5*0.7/Параметры!C8,0)*Параметры!C8</f>
        <v>70</v>
      </c>
      <c r="H102" s="2">
        <f>ROUND(Параметры!C5*0.75/Параметры!C8,0)*Параметры!C8</f>
        <v>75</v>
      </c>
      <c r="I102" s="2">
        <f>ROUND(Параметры!C5*0.75/Параметры!C8,0)*Параметры!C8</f>
        <v>75</v>
      </c>
      <c r="J102" s="2">
        <f>ROUND(Параметры!C5*0.75/Параметры!C8,0)*Параметры!C8</f>
        <v>75</v>
      </c>
      <c r="K102" s="2">
        <f>ROUND(Параметры!C5*0.75/Параметры!C8,0)*Параметры!C8</f>
        <v>75</v>
      </c>
    </row>
    <row r="103" spans="1:11" ht="12.75">
      <c r="A103" s="19"/>
      <c r="B103" s="13"/>
      <c r="C103">
        <f>SUM(D103:K103)</f>
        <v>20</v>
      </c>
      <c r="D103" s="2">
        <v>3</v>
      </c>
      <c r="E103" s="2">
        <v>3</v>
      </c>
      <c r="F103" s="2">
        <v>3</v>
      </c>
      <c r="G103" s="2">
        <v>3</v>
      </c>
      <c r="H103" s="2">
        <v>2</v>
      </c>
      <c r="I103" s="2">
        <v>2</v>
      </c>
      <c r="J103" s="2">
        <v>2</v>
      </c>
      <c r="K103" s="2">
        <v>2</v>
      </c>
    </row>
    <row r="104" spans="1:11" ht="12.75">
      <c r="A104" s="19"/>
      <c r="B104" s="13"/>
      <c r="C104">
        <f>SUM(D104:K104)</f>
        <v>1350</v>
      </c>
      <c r="D104">
        <f>D102*D103</f>
        <v>150</v>
      </c>
      <c r="E104">
        <f aca="true" t="shared" si="21" ref="E104:K104">E102*E103</f>
        <v>180</v>
      </c>
      <c r="F104">
        <f t="shared" si="21"/>
        <v>210</v>
      </c>
      <c r="G104">
        <f t="shared" si="21"/>
        <v>210</v>
      </c>
      <c r="H104">
        <f t="shared" si="21"/>
        <v>150</v>
      </c>
      <c r="I104">
        <f t="shared" si="21"/>
        <v>150</v>
      </c>
      <c r="J104">
        <f t="shared" si="21"/>
        <v>150</v>
      </c>
      <c r="K104">
        <f t="shared" si="21"/>
        <v>150</v>
      </c>
    </row>
    <row r="105" spans="1:6" ht="13.5" thickBot="1">
      <c r="A105" s="19"/>
      <c r="B105" s="14"/>
      <c r="C105" t="str">
        <f>Параметры!B23</f>
        <v>Пресс</v>
      </c>
      <c r="D105">
        <v>8</v>
      </c>
      <c r="E105">
        <v>8</v>
      </c>
      <c r="F105">
        <v>8</v>
      </c>
    </row>
    <row r="106" spans="1:4" ht="12.75" customHeight="1">
      <c r="A106" s="19" t="s">
        <v>53</v>
      </c>
      <c r="B106" s="12" t="s">
        <v>54</v>
      </c>
      <c r="C106" s="2" t="str">
        <f>Параметры!B5</f>
        <v>Жим лежа</v>
      </c>
      <c r="D106" t="s">
        <v>154</v>
      </c>
    </row>
    <row r="107" spans="1:12" ht="12.75">
      <c r="A107" s="19"/>
      <c r="B107" s="13"/>
      <c r="C107">
        <f>C109/C108</f>
        <v>64.11764705882354</v>
      </c>
      <c r="D107" s="2">
        <f>ROUND(Параметры!C5*0.5/Параметры!C8,0)*Параметры!C8</f>
        <v>50</v>
      </c>
      <c r="E107" s="2">
        <f>ROUND(Параметры!C5*0.6/Параметры!C8,0)*Параметры!C8</f>
        <v>60</v>
      </c>
      <c r="F107" s="2">
        <f>ROUND(Параметры!C5*0.6/Параметры!C8,0)*Параметры!C8</f>
        <v>60</v>
      </c>
      <c r="G107" s="2">
        <f>ROUND(Параметры!C5*0.7/Параметры!C8,0)*Параметры!C8</f>
        <v>70</v>
      </c>
      <c r="H107" s="2">
        <f>ROUND(Параметры!C5*0.7/Параметры!C8,0)*Параметры!C8</f>
        <v>70</v>
      </c>
      <c r="I107" s="2">
        <f>ROUND(Параметры!C5*0.75/Параметры!C8,0)*Параметры!C8</f>
        <v>75</v>
      </c>
      <c r="J107" s="2">
        <f>ROUND(Параметры!C5*0.75/Параметры!C8,0)*Параметры!C8</f>
        <v>75</v>
      </c>
      <c r="K107" s="2">
        <f>ROUND(Параметры!C5*0.75/Параметры!C8,0)*Параметры!C8</f>
        <v>75</v>
      </c>
      <c r="L107" s="2">
        <f>ROUND(Параметры!C5*0.75/Параметры!C8,0)*Параметры!C8</f>
        <v>75</v>
      </c>
    </row>
    <row r="108" spans="1:12" ht="12.75">
      <c r="A108" s="19"/>
      <c r="B108" s="13"/>
      <c r="C108">
        <f>SUM(D108:L108)</f>
        <v>17</v>
      </c>
      <c r="D108" s="2">
        <v>3</v>
      </c>
      <c r="E108" s="2">
        <v>3</v>
      </c>
      <c r="F108" s="2">
        <v>3</v>
      </c>
      <c r="G108" s="2">
        <v>2</v>
      </c>
      <c r="H108" s="2">
        <v>2</v>
      </c>
      <c r="I108" s="2">
        <v>1</v>
      </c>
      <c r="J108" s="2">
        <v>1</v>
      </c>
      <c r="K108" s="2">
        <v>1</v>
      </c>
      <c r="L108" s="2">
        <v>1</v>
      </c>
    </row>
    <row r="109" spans="1:12" ht="12.75">
      <c r="A109" s="19"/>
      <c r="B109" s="13"/>
      <c r="C109">
        <f>SUM(D109:L109)</f>
        <v>1090</v>
      </c>
      <c r="D109">
        <f>D107*D108</f>
        <v>150</v>
      </c>
      <c r="E109">
        <f aca="true" t="shared" si="22" ref="E109:L109">E107*E108</f>
        <v>180</v>
      </c>
      <c r="F109">
        <f t="shared" si="22"/>
        <v>180</v>
      </c>
      <c r="G109">
        <f t="shared" si="22"/>
        <v>140</v>
      </c>
      <c r="H109">
        <f t="shared" si="22"/>
        <v>140</v>
      </c>
      <c r="I109">
        <f t="shared" si="22"/>
        <v>75</v>
      </c>
      <c r="J109">
        <f t="shared" si="22"/>
        <v>75</v>
      </c>
      <c r="K109">
        <f t="shared" si="22"/>
        <v>75</v>
      </c>
      <c r="L109">
        <f t="shared" si="22"/>
        <v>75</v>
      </c>
    </row>
    <row r="110" spans="1:4" ht="12.75">
      <c r="A110" s="19"/>
      <c r="B110" s="13"/>
      <c r="C110" s="2" t="str">
        <f>Параметры!B6</f>
        <v>Тяга становая</v>
      </c>
      <c r="D110" t="s">
        <v>155</v>
      </c>
    </row>
    <row r="111" spans="1:10" ht="12.75">
      <c r="A111" s="19"/>
      <c r="B111" s="13"/>
      <c r="C111">
        <f>C113/C112</f>
        <v>63.333333333333336</v>
      </c>
      <c r="D111" s="2">
        <f>ROUND(Параметры!C6*0.5/Параметры!C8,0)*Параметры!C8</f>
        <v>50</v>
      </c>
      <c r="E111" s="2">
        <f>ROUND(Параметры!C6*0.6/Параметры!C8,0)*Параметры!C8</f>
        <v>60</v>
      </c>
      <c r="F111" s="2">
        <f>ROUND(Параметры!C6*0.6/Параметры!C8,0)*Параметры!C8</f>
        <v>60</v>
      </c>
      <c r="G111" s="2">
        <f>ROUND(Параметры!C6*0.7/Параметры!C8,0)*Параметры!C8</f>
        <v>70</v>
      </c>
      <c r="H111" s="2">
        <f>ROUND(Параметры!C6*0.7/Параметры!C8,0)*Параметры!C8</f>
        <v>70</v>
      </c>
      <c r="I111" s="2">
        <f>ROUND(Параметры!C6*0.7/Параметры!C8,0)*Параметры!C8</f>
        <v>70</v>
      </c>
      <c r="J111" s="2">
        <f>ROUND(Параметры!C6*0.7/Параметры!C8,0)*Параметры!C8</f>
        <v>70</v>
      </c>
    </row>
    <row r="112" spans="1:10" ht="12.75">
      <c r="A112" s="19"/>
      <c r="B112" s="13"/>
      <c r="C112">
        <f>SUM(D112:J112)</f>
        <v>15</v>
      </c>
      <c r="D112" s="2">
        <v>3</v>
      </c>
      <c r="E112" s="2">
        <v>2</v>
      </c>
      <c r="F112" s="2">
        <v>2</v>
      </c>
      <c r="G112" s="2">
        <v>2</v>
      </c>
      <c r="H112" s="2">
        <v>2</v>
      </c>
      <c r="I112" s="2">
        <v>2</v>
      </c>
      <c r="J112" s="2">
        <v>2</v>
      </c>
    </row>
    <row r="113" spans="1:10" ht="12.75">
      <c r="A113" s="19"/>
      <c r="B113" s="13"/>
      <c r="C113">
        <f>SUM(D113:J113)</f>
        <v>950</v>
      </c>
      <c r="D113">
        <f>D111*D112</f>
        <v>150</v>
      </c>
      <c r="E113">
        <f aca="true" t="shared" si="23" ref="E113:J113">E111*E112</f>
        <v>120</v>
      </c>
      <c r="F113">
        <f t="shared" si="23"/>
        <v>120</v>
      </c>
      <c r="G113">
        <f t="shared" si="23"/>
        <v>140</v>
      </c>
      <c r="H113">
        <f t="shared" si="23"/>
        <v>140</v>
      </c>
      <c r="I113">
        <f t="shared" si="23"/>
        <v>140</v>
      </c>
      <c r="J113">
        <f t="shared" si="23"/>
        <v>140</v>
      </c>
    </row>
    <row r="114" spans="1:5" ht="13.5" thickBot="1">
      <c r="A114" s="19"/>
      <c r="B114" s="14"/>
      <c r="C114" t="str">
        <f>Параметры!B23</f>
        <v>Пресс</v>
      </c>
      <c r="D114">
        <v>8</v>
      </c>
      <c r="E114">
        <v>8</v>
      </c>
    </row>
    <row r="115" spans="1:4" ht="12.75">
      <c r="A115" s="19"/>
      <c r="B115" s="12" t="s">
        <v>55</v>
      </c>
      <c r="C115" s="2" t="str">
        <f>Параметры!B4</f>
        <v>Приседания</v>
      </c>
      <c r="D115" t="s">
        <v>156</v>
      </c>
    </row>
    <row r="116" spans="1:9" ht="12.75">
      <c r="A116" s="19"/>
      <c r="B116" s="13"/>
      <c r="C116">
        <f>C118/C117</f>
        <v>62</v>
      </c>
      <c r="D116" s="2">
        <f>ROUND(Параметры!C4*0.5/Параметры!C8,0)*Параметры!C8</f>
        <v>50</v>
      </c>
      <c r="E116" s="2">
        <f>ROUND(Параметры!C4*0.6/Параметры!C8,0)*Параметры!C8</f>
        <v>60</v>
      </c>
      <c r="F116" s="2">
        <f>ROUND(Параметры!C4*0.6/Параметры!C8,0)*Параметры!C8</f>
        <v>60</v>
      </c>
      <c r="G116" s="2">
        <f>ROUND(Параметры!C4*0.7/Параметры!C8,0)*Параметры!C8</f>
        <v>70</v>
      </c>
      <c r="H116" s="2">
        <f>ROUND(Параметры!C4*0.7/Параметры!C8,0)*Параметры!C8</f>
        <v>70</v>
      </c>
      <c r="I116" s="2">
        <f>ROUND(Параметры!C4*0.7/Параметры!C8,0)*Параметры!C8</f>
        <v>70</v>
      </c>
    </row>
    <row r="117" spans="1:9" ht="12.75">
      <c r="A117" s="19"/>
      <c r="B117" s="13"/>
      <c r="C117">
        <f>SUM(D117:I117)</f>
        <v>15</v>
      </c>
      <c r="D117" s="2">
        <v>3</v>
      </c>
      <c r="E117" s="2">
        <v>3</v>
      </c>
      <c r="F117" s="2">
        <v>3</v>
      </c>
      <c r="G117" s="2">
        <v>2</v>
      </c>
      <c r="H117" s="2">
        <v>2</v>
      </c>
      <c r="I117" s="2">
        <v>2</v>
      </c>
    </row>
    <row r="118" spans="1:9" ht="12.75">
      <c r="A118" s="19"/>
      <c r="B118" s="13"/>
      <c r="C118">
        <f>SUM(D118:I118)</f>
        <v>930</v>
      </c>
      <c r="D118">
        <f aca="true" t="shared" si="24" ref="D118:I118">D116*D117</f>
        <v>150</v>
      </c>
      <c r="E118">
        <f t="shared" si="24"/>
        <v>180</v>
      </c>
      <c r="F118">
        <f t="shared" si="24"/>
        <v>180</v>
      </c>
      <c r="G118">
        <f t="shared" si="24"/>
        <v>140</v>
      </c>
      <c r="H118">
        <f t="shared" si="24"/>
        <v>140</v>
      </c>
      <c r="I118">
        <f t="shared" si="24"/>
        <v>140</v>
      </c>
    </row>
    <row r="119" spans="1:4" ht="12.75">
      <c r="A119" s="19"/>
      <c r="B119" s="13"/>
      <c r="C119" s="2" t="str">
        <f>Параметры!B5</f>
        <v>Жим лежа</v>
      </c>
      <c r="D119" t="s">
        <v>156</v>
      </c>
    </row>
    <row r="120" spans="1:9" ht="12.75">
      <c r="A120" s="19"/>
      <c r="B120" s="13"/>
      <c r="C120">
        <f>C122/C121</f>
        <v>62</v>
      </c>
      <c r="D120" s="2">
        <f>ROUND(Параметры!C5*0.5/Параметры!C8,0)*Параметры!C8</f>
        <v>50</v>
      </c>
      <c r="E120" s="2">
        <f>ROUND(Параметры!C5*0.6/Параметры!C8,0)*Параметры!C8</f>
        <v>60</v>
      </c>
      <c r="F120" s="2">
        <f>ROUND(Параметры!C5*0.6/Параметры!C8,0)*Параметры!C8</f>
        <v>60</v>
      </c>
      <c r="G120" s="2">
        <f>ROUND(Параметры!C5*0.7/Параметры!C8,0)*Параметры!C8</f>
        <v>70</v>
      </c>
      <c r="H120" s="2">
        <f>ROUND(Параметры!C5*0.7/Параметры!C8,0)*Параметры!C8</f>
        <v>70</v>
      </c>
      <c r="I120" s="2">
        <f>ROUND(Параметры!C5*0.7/Параметры!C8,0)*Параметры!C8</f>
        <v>70</v>
      </c>
    </row>
    <row r="121" spans="1:9" ht="12.75">
      <c r="A121" s="19"/>
      <c r="B121" s="13"/>
      <c r="C121">
        <f>SUM(D121:I121)</f>
        <v>15</v>
      </c>
      <c r="D121" s="2">
        <v>3</v>
      </c>
      <c r="E121" s="2">
        <v>3</v>
      </c>
      <c r="F121" s="2">
        <v>3</v>
      </c>
      <c r="G121" s="2">
        <v>2</v>
      </c>
      <c r="H121" s="2">
        <v>2</v>
      </c>
      <c r="I121" s="2">
        <v>2</v>
      </c>
    </row>
    <row r="122" spans="1:9" ht="13.5" thickBot="1">
      <c r="A122" s="19"/>
      <c r="B122" s="14"/>
      <c r="C122">
        <f>SUM(D122:I122)</f>
        <v>930</v>
      </c>
      <c r="D122">
        <f aca="true" t="shared" si="25" ref="D122:I122">D120*D121</f>
        <v>150</v>
      </c>
      <c r="E122">
        <f t="shared" si="25"/>
        <v>180</v>
      </c>
      <c r="F122">
        <f t="shared" si="25"/>
        <v>180</v>
      </c>
      <c r="G122">
        <f t="shared" si="25"/>
        <v>140</v>
      </c>
      <c r="H122">
        <f t="shared" si="25"/>
        <v>140</v>
      </c>
      <c r="I122">
        <f t="shared" si="25"/>
        <v>140</v>
      </c>
    </row>
    <row r="123" spans="1:2" ht="12.75" customHeight="1">
      <c r="A123" s="19"/>
      <c r="B123" s="19" t="s">
        <v>56</v>
      </c>
    </row>
    <row r="124" spans="1:2" ht="12.75">
      <c r="A124" s="19"/>
      <c r="B124" s="19"/>
    </row>
    <row r="125" spans="1:2" ht="12.75">
      <c r="A125" s="19"/>
      <c r="B125" s="19"/>
    </row>
    <row r="126" spans="1:2" ht="12.75">
      <c r="A126" s="19"/>
      <c r="B126" s="19"/>
    </row>
    <row r="127" spans="1:2" ht="12.75">
      <c r="A127" s="19"/>
      <c r="B127" s="19"/>
    </row>
    <row r="128" spans="1:2" ht="12.75">
      <c r="A128" s="19"/>
      <c r="B128" s="19"/>
    </row>
    <row r="129" spans="1:2" ht="12.75">
      <c r="A129" s="19"/>
      <c r="B129" s="19"/>
    </row>
    <row r="130" spans="1:2" ht="12.75">
      <c r="A130" s="19"/>
      <c r="B130" s="19"/>
    </row>
    <row r="131" spans="1:2" ht="12.75">
      <c r="A131" s="19"/>
      <c r="B131" s="19"/>
    </row>
    <row r="132" spans="1:2" ht="12.75">
      <c r="A132" s="19"/>
      <c r="B132" s="19"/>
    </row>
  </sheetData>
  <mergeCells count="16">
    <mergeCell ref="A106:A132"/>
    <mergeCell ref="B115:B122"/>
    <mergeCell ref="B123:B132"/>
    <mergeCell ref="B106:B114"/>
    <mergeCell ref="B77:B86"/>
    <mergeCell ref="B87:B96"/>
    <mergeCell ref="A77:A105"/>
    <mergeCell ref="B97:B105"/>
    <mergeCell ref="B36:B48"/>
    <mergeCell ref="B49:B62"/>
    <mergeCell ref="B63:B76"/>
    <mergeCell ref="A36:A76"/>
    <mergeCell ref="B13:B24"/>
    <mergeCell ref="B4:B12"/>
    <mergeCell ref="B25:B35"/>
    <mergeCell ref="A4:A35"/>
  </mergeCells>
  <printOptions gridLines="1"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BugSoft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xanthous</dc:creator>
  <cp:keywords/>
  <dc:description/>
  <cp:lastModifiedBy>xanthous</cp:lastModifiedBy>
  <cp:lastPrinted>2004-05-02T07:42:58Z</cp:lastPrinted>
  <dcterms:created xsi:type="dcterms:W3CDTF">2003-12-13T14:02:42Z</dcterms:created>
  <dcterms:modified xsi:type="dcterms:W3CDTF">2004-10-16T17:38:33Z</dcterms:modified>
  <cp:category/>
  <cp:version/>
  <cp:contentType/>
  <cp:contentStatus/>
</cp:coreProperties>
</file>