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Анализ жим" sheetId="1" r:id="rId1"/>
    <sheet name="Жим" sheetId="2" r:id="rId2"/>
    <sheet name="Присед" sheetId="3" r:id="rId3"/>
    <sheet name="Тяга" sheetId="4" r:id="rId4"/>
  </sheets>
  <definedNames>
    <definedName name="_xlnm.Print_Area" localSheetId="1">'Жим'!$A$1:$O$42</definedName>
    <definedName name="_xlnm.Print_Area" localSheetId="2">'Присед'!$A$1:$O$49</definedName>
    <definedName name="_xlnm.Print_Area" localSheetId="3">'Тяга'!$A$1:$N$69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36" authorId="0">
      <text>
        <r>
          <rPr>
            <b/>
            <sz val="8"/>
            <rFont val="Tahoma"/>
            <family val="0"/>
          </rPr>
          <t>Олегыч:</t>
        </r>
        <r>
          <rPr>
            <sz val="8"/>
            <rFont val="Tahoma"/>
            <family val="0"/>
          </rPr>
          <t xml:space="preserve">
Проходка</t>
        </r>
      </text>
    </comment>
    <comment ref="C36" authorId="0">
      <text>
        <r>
          <rPr>
            <b/>
            <sz val="8"/>
            <rFont val="Tahoma"/>
            <family val="0"/>
          </rPr>
          <t xml:space="preserve">Олегыч:
</t>
        </r>
        <r>
          <rPr>
            <sz val="8"/>
            <rFont val="Tahoma"/>
            <family val="2"/>
          </rPr>
          <t>Тренировка перед проходкой а так же разминка на проходке взята из жимовых планов Шейко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<sst xmlns="http://schemas.openxmlformats.org/spreadsheetml/2006/main" count="357" uniqueCount="30">
  <si>
    <t>Нед.</t>
  </si>
  <si>
    <t>№ Тр-ки</t>
  </si>
  <si>
    <t>День недели</t>
  </si>
  <si>
    <t>ПМ=</t>
  </si>
  <si>
    <t>кг.</t>
  </si>
  <si>
    <t>КПШ</t>
  </si>
  <si>
    <t>I</t>
  </si>
  <si>
    <t>Пн</t>
  </si>
  <si>
    <t>II</t>
  </si>
  <si>
    <t>Пт</t>
  </si>
  <si>
    <t>5*6</t>
  </si>
  <si>
    <t>3*3</t>
  </si>
  <si>
    <t>2*3 означает 2 подхода по 3 раза</t>
  </si>
  <si>
    <t>3*4</t>
  </si>
  <si>
    <t>2*5</t>
  </si>
  <si>
    <t>2*4</t>
  </si>
  <si>
    <t>3*5</t>
  </si>
  <si>
    <t>4*4</t>
  </si>
  <si>
    <t>2*3</t>
  </si>
  <si>
    <t>3*2</t>
  </si>
  <si>
    <t>2*2</t>
  </si>
  <si>
    <t>3*1</t>
  </si>
  <si>
    <t>2*1</t>
  </si>
  <si>
    <t>ОИ</t>
  </si>
  <si>
    <t>2*6</t>
  </si>
  <si>
    <t>5*3</t>
  </si>
  <si>
    <t>4*2</t>
  </si>
  <si>
    <t>4*3</t>
  </si>
  <si>
    <t>Ср</t>
  </si>
  <si>
    <t>3*6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</si>
</sst>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%"/>
    <numFmt numFmtId="170" formatCode="0.0%"/>
    <numFmt numFmtId="171" formatCode="#,##0.0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9" fontId="2" fillId="2" borderId="5" xfId="17" applyNumberFormat="1" applyFont="1" applyFill="1" applyBorder="1" applyAlignment="1">
      <alignment horizontal="center"/>
    </xf>
    <xf numFmtId="9" fontId="2" fillId="2" borderId="13" xfId="17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170" fontId="2" fillId="2" borderId="5" xfId="17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Alignment="1">
      <alignment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9" fontId="2" fillId="2" borderId="5" xfId="17" applyNumberFormat="1" applyFont="1" applyFill="1" applyBorder="1" applyAlignment="1" applyProtection="1">
      <alignment horizontal="center"/>
      <protection locked="0"/>
    </xf>
    <xf numFmtId="9" fontId="2" fillId="2" borderId="13" xfId="17" applyNumberFormat="1" applyFont="1" applyFill="1" applyBorder="1" applyAlignment="1" applyProtection="1">
      <alignment horizontal="center"/>
      <protection locked="0"/>
    </xf>
    <xf numFmtId="170" fontId="2" fillId="2" borderId="5" xfId="17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3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2" xfId="0" applyNumberFormat="1" applyFont="1" applyFill="1" applyBorder="1" applyAlignment="1" applyProtection="1">
      <alignment horizontal="center" wrapText="1"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 horizontal="center" wrapText="1"/>
      <protection locked="0"/>
    </xf>
    <xf numFmtId="3" fontId="3" fillId="2" borderId="4" xfId="0" applyNumberFormat="1" applyFont="1" applyFill="1" applyBorder="1" applyAlignment="1" applyProtection="1">
      <alignment horizontal="center" wrapText="1"/>
      <protection locked="0"/>
    </xf>
    <xf numFmtId="3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0" xfId="0" applyNumberFormat="1" applyFont="1" applyFill="1" applyBorder="1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0" fontId="3" fillId="0" borderId="18" xfId="0" applyNumberFormat="1" applyFont="1" applyFill="1" applyBorder="1" applyAlignment="1">
      <alignment horizontal="center" vertical="center" wrapText="1"/>
    </xf>
    <xf numFmtId="170" fontId="3" fillId="0" borderId="3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71" fontId="3" fillId="0" borderId="18" xfId="0" applyNumberFormat="1" applyFont="1" applyFill="1" applyBorder="1" applyAlignment="1">
      <alignment horizontal="center" vertical="center" wrapText="1"/>
    </xf>
    <xf numFmtId="171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70" fontId="3" fillId="2" borderId="18" xfId="0" applyNumberFormat="1" applyFont="1" applyFill="1" applyBorder="1" applyAlignment="1">
      <alignment horizontal="center" vertical="center" wrapText="1"/>
    </xf>
    <xf numFmtId="170" fontId="3" fillId="2" borderId="3" xfId="0" applyNumberFormat="1" applyFont="1" applyFill="1" applyBorder="1" applyAlignment="1">
      <alignment horizontal="center" vertical="center" wrapText="1"/>
    </xf>
    <xf numFmtId="171" fontId="3" fillId="2" borderId="18" xfId="0" applyNumberFormat="1" applyFont="1" applyFill="1" applyBorder="1" applyAlignment="1">
      <alignment horizontal="center" vertical="center" wrapText="1"/>
    </xf>
    <xf numFmtId="171" fontId="3" fillId="2" borderId="3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1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71" fontId="3" fillId="2" borderId="3" xfId="0" applyNumberFormat="1" applyFont="1" applyFill="1" applyBorder="1" applyAlignment="1" applyProtection="1">
      <alignment horizontal="center" wrapText="1"/>
      <protection/>
    </xf>
    <xf numFmtId="171" fontId="3" fillId="2" borderId="14" xfId="0" applyNumberFormat="1" applyFont="1" applyFill="1" applyBorder="1" applyAlignment="1" applyProtection="1">
      <alignment horizontal="center" wrapText="1"/>
      <protection/>
    </xf>
    <xf numFmtId="171" fontId="3" fillId="2" borderId="7" xfId="0" applyNumberFormat="1" applyFont="1" applyFill="1" applyBorder="1" applyAlignment="1" applyProtection="1">
      <alignment horizontal="center" wrapText="1"/>
      <protection/>
    </xf>
    <xf numFmtId="171" fontId="3" fillId="2" borderId="5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1125"/>
          <c:w val="0.875"/>
          <c:h val="0.92575"/>
        </c:manualLayout>
      </c:layout>
      <c:lineChart>
        <c:grouping val="standard"/>
        <c:varyColors val="0"/>
        <c:ser>
          <c:idx val="0"/>
          <c:order val="0"/>
          <c:tx>
            <c:v>КПШ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Жим!$A$48:$A$63</c:f>
              <c:numCache>
                <c:ptCount val="16"/>
                <c:pt idx="0">
                  <c:v>57</c:v>
                </c:pt>
                <c:pt idx="1">
                  <c:v>62</c:v>
                </c:pt>
                <c:pt idx="2">
                  <c:v>63</c:v>
                </c:pt>
                <c:pt idx="3">
                  <c:v>72</c:v>
                </c:pt>
                <c:pt idx="4">
                  <c:v>76</c:v>
                </c:pt>
                <c:pt idx="5">
                  <c:v>62</c:v>
                </c:pt>
                <c:pt idx="6">
                  <c:v>63</c:v>
                </c:pt>
                <c:pt idx="7">
                  <c:v>62</c:v>
                </c:pt>
                <c:pt idx="8">
                  <c:v>78</c:v>
                </c:pt>
                <c:pt idx="9">
                  <c:v>68</c:v>
                </c:pt>
                <c:pt idx="10">
                  <c:v>82</c:v>
                </c:pt>
                <c:pt idx="11">
                  <c:v>65</c:v>
                </c:pt>
                <c:pt idx="12">
                  <c:v>64</c:v>
                </c:pt>
                <c:pt idx="13">
                  <c:v>67</c:v>
                </c:pt>
                <c:pt idx="14">
                  <c:v>63</c:v>
                </c:pt>
                <c:pt idx="15">
                  <c:v>66</c:v>
                </c:pt>
              </c:numCache>
            </c:numRef>
          </c:val>
          <c:smooth val="0"/>
        </c:ser>
        <c:ser>
          <c:idx val="1"/>
          <c:order val="1"/>
          <c:tx>
            <c:v>ОИ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Жим!$B$48:$B$63</c:f>
              <c:numCache>
                <c:ptCount val="16"/>
                <c:pt idx="0">
                  <c:v>68.1</c:v>
                </c:pt>
                <c:pt idx="1">
                  <c:v>69.8</c:v>
                </c:pt>
                <c:pt idx="2">
                  <c:v>69.8</c:v>
                </c:pt>
                <c:pt idx="3">
                  <c:v>69.9</c:v>
                </c:pt>
                <c:pt idx="4">
                  <c:v>71.7</c:v>
                </c:pt>
                <c:pt idx="5">
                  <c:v>69.2</c:v>
                </c:pt>
                <c:pt idx="6">
                  <c:v>70.9</c:v>
                </c:pt>
                <c:pt idx="7">
                  <c:v>69.3</c:v>
                </c:pt>
                <c:pt idx="8">
                  <c:v>72.1</c:v>
                </c:pt>
                <c:pt idx="9">
                  <c:v>72.2</c:v>
                </c:pt>
                <c:pt idx="10">
                  <c:v>73.1</c:v>
                </c:pt>
                <c:pt idx="11">
                  <c:v>72.4</c:v>
                </c:pt>
                <c:pt idx="12">
                  <c:v>72.5</c:v>
                </c:pt>
                <c:pt idx="13">
                  <c:v>72.3</c:v>
                </c:pt>
                <c:pt idx="14">
                  <c:v>72</c:v>
                </c:pt>
                <c:pt idx="15">
                  <c:v>71.8</c:v>
                </c:pt>
              </c:numCache>
            </c:numRef>
          </c:val>
          <c:smooth val="0"/>
        </c:ser>
        <c:marker val="1"/>
        <c:axId val="60472125"/>
        <c:axId val="7378214"/>
      </c:lineChart>
      <c:cat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Неделя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8214"/>
        <c:crosses val="autoZero"/>
        <c:auto val="0"/>
        <c:lblOffset val="100"/>
        <c:noMultiLvlLbl val="0"/>
      </c:catAx>
      <c:valAx>
        <c:axId val="737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КПШ, ОИ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2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workbookViewId="0" topLeftCell="A1">
      <pane ySplit="3" topLeftCell="BM34" activePane="bottomLeft" state="frozen"/>
      <selection pane="topLeft" activeCell="A1" sqref="A1"/>
      <selection pane="bottomLeft" activeCell="A48" sqref="A48"/>
    </sheetView>
  </sheetViews>
  <sheetFormatPr defaultColWidth="9.00390625" defaultRowHeight="12.75"/>
  <cols>
    <col min="1" max="1" width="7.125" style="1" customWidth="1"/>
    <col min="2" max="2" width="6.125" style="12" customWidth="1"/>
    <col min="3" max="3" width="6.875" style="12" customWidth="1"/>
    <col min="4" max="14" width="5.25390625" style="1" customWidth="1"/>
    <col min="15" max="15" width="5.375" style="1" customWidth="1"/>
    <col min="16" max="18" width="5.375" style="0" customWidth="1"/>
    <col min="19" max="19" width="9.875" style="46" customWidth="1"/>
    <col min="20" max="20" width="5.25390625" style="1" customWidth="1"/>
    <col min="21" max="16384" width="9.875" style="1" customWidth="1"/>
  </cols>
  <sheetData>
    <row r="1" spans="1:20" ht="12" customHeight="1">
      <c r="A1" s="116" t="s">
        <v>0</v>
      </c>
      <c r="B1" s="119" t="s">
        <v>1</v>
      </c>
      <c r="C1" s="119" t="s">
        <v>2</v>
      </c>
      <c r="D1" s="35"/>
      <c r="E1" s="36"/>
      <c r="F1" s="36"/>
      <c r="G1" s="36"/>
      <c r="H1" s="36"/>
      <c r="I1" s="37" t="s">
        <v>3</v>
      </c>
      <c r="J1" s="38">
        <v>100</v>
      </c>
      <c r="K1" s="39" t="s">
        <v>4</v>
      </c>
      <c r="L1" s="39"/>
      <c r="M1" s="39"/>
      <c r="N1" s="114" t="s">
        <v>23</v>
      </c>
      <c r="O1" s="114" t="s">
        <v>5</v>
      </c>
      <c r="S1" s="127" t="s">
        <v>5</v>
      </c>
      <c r="T1" s="114" t="s">
        <v>23</v>
      </c>
    </row>
    <row r="2" spans="1:20" ht="12" customHeight="1">
      <c r="A2" s="117"/>
      <c r="B2" s="120"/>
      <c r="C2" s="120"/>
      <c r="D2" s="40">
        <v>0.5</v>
      </c>
      <c r="E2" s="40">
        <v>0.6</v>
      </c>
      <c r="F2" s="40">
        <v>0.65</v>
      </c>
      <c r="G2" s="40">
        <v>0.7</v>
      </c>
      <c r="H2" s="40">
        <v>0.75</v>
      </c>
      <c r="I2" s="40">
        <v>0.8</v>
      </c>
      <c r="J2" s="40">
        <v>0.85</v>
      </c>
      <c r="K2" s="41">
        <v>0.9</v>
      </c>
      <c r="L2" s="41">
        <v>0.95</v>
      </c>
      <c r="M2" s="45">
        <v>0.975</v>
      </c>
      <c r="N2" s="115"/>
      <c r="O2" s="115"/>
      <c r="S2" s="128"/>
      <c r="T2" s="115"/>
    </row>
    <row r="3" spans="1:20" ht="12" customHeight="1">
      <c r="A3" s="118"/>
      <c r="B3" s="121"/>
      <c r="C3" s="121"/>
      <c r="D3" s="42">
        <f>ROUNDDOWN(($J$1*0.5)/2.5,0)*2.5</f>
        <v>50</v>
      </c>
      <c r="E3" s="42">
        <f>ROUNDDOWN(($J$1*0.6)/2.5,0)*2.5</f>
        <v>60</v>
      </c>
      <c r="F3" s="42">
        <f>ROUNDDOWN(($J$1*0.65)/2.5,0)*2.5</f>
        <v>65</v>
      </c>
      <c r="G3" s="42">
        <f>ROUNDDOWN(($J$1*0.7)/2.5,0)*2.5</f>
        <v>70</v>
      </c>
      <c r="H3" s="42">
        <f>ROUNDDOWN(($J$1*0.75)/2.5,0)*2.5</f>
        <v>75</v>
      </c>
      <c r="I3" s="42">
        <f>ROUNDDOWN(($J$1*0.8)/2.5,0)*2.5</f>
        <v>80</v>
      </c>
      <c r="J3" s="42">
        <f>ROUNDDOWN(($J$1*0.85)/2.5,0)*2.5</f>
        <v>85</v>
      </c>
      <c r="K3" s="43">
        <f>ROUNDDOWN(($J$1*0.9)/2.5,0)*2.5</f>
        <v>90</v>
      </c>
      <c r="L3" s="27">
        <f>ROUNDDOWN(($J$1*0.95)/2.5,0)*2.5</f>
        <v>95</v>
      </c>
      <c r="M3" s="44">
        <f>ROUNDDOWN(($J$1*0.975)/2.5,0)*2.5</f>
        <v>97.5</v>
      </c>
      <c r="N3" s="115"/>
      <c r="O3" s="115"/>
      <c r="S3" s="128"/>
      <c r="T3" s="115"/>
    </row>
    <row r="4" spans="1:20" s="7" customFormat="1" ht="13.5" customHeight="1">
      <c r="A4" s="111">
        <v>1</v>
      </c>
      <c r="B4" s="2" t="s">
        <v>6</v>
      </c>
      <c r="C4" s="2" t="s">
        <v>7</v>
      </c>
      <c r="D4" s="4">
        <v>5</v>
      </c>
      <c r="E4" s="4">
        <v>5</v>
      </c>
      <c r="F4" s="4">
        <v>5</v>
      </c>
      <c r="G4" s="5">
        <v>5</v>
      </c>
      <c r="H4" s="5" t="s">
        <v>13</v>
      </c>
      <c r="I4" s="5"/>
      <c r="J4" s="5"/>
      <c r="K4" s="5"/>
      <c r="L4" s="6"/>
      <c r="M4" s="6"/>
      <c r="N4" s="105">
        <v>0.681</v>
      </c>
      <c r="O4" s="3">
        <v>32</v>
      </c>
      <c r="P4"/>
      <c r="Q4"/>
      <c r="R4"/>
      <c r="S4" s="107">
        <f>SUM(O4:O5)</f>
        <v>57</v>
      </c>
      <c r="T4" s="109">
        <v>68.1</v>
      </c>
    </row>
    <row r="5" spans="1:20" s="7" customFormat="1" ht="12" customHeight="1">
      <c r="A5" s="122"/>
      <c r="B5" s="8" t="s">
        <v>8</v>
      </c>
      <c r="C5" s="8" t="s">
        <v>9</v>
      </c>
      <c r="D5" s="5">
        <v>5</v>
      </c>
      <c r="E5" s="5">
        <v>5</v>
      </c>
      <c r="F5" s="5">
        <v>5</v>
      </c>
      <c r="G5" s="5" t="s">
        <v>14</v>
      </c>
      <c r="H5" s="5"/>
      <c r="I5" s="5"/>
      <c r="J5" s="5"/>
      <c r="K5" s="5"/>
      <c r="L5" s="5"/>
      <c r="M5" s="5"/>
      <c r="N5" s="106"/>
      <c r="O5" s="3">
        <v>25</v>
      </c>
      <c r="P5"/>
      <c r="Q5"/>
      <c r="R5"/>
      <c r="S5" s="108"/>
      <c r="T5" s="110"/>
    </row>
    <row r="6" spans="1:20" s="9" customFormat="1" ht="12" customHeight="1">
      <c r="A6" s="112">
        <v>2</v>
      </c>
      <c r="B6" s="19" t="s">
        <v>6</v>
      </c>
      <c r="C6" s="19" t="s">
        <v>7</v>
      </c>
      <c r="D6" s="21">
        <v>5</v>
      </c>
      <c r="E6" s="21">
        <v>5</v>
      </c>
      <c r="F6" s="21">
        <v>5</v>
      </c>
      <c r="G6" s="21">
        <v>5</v>
      </c>
      <c r="H6" s="21" t="s">
        <v>15</v>
      </c>
      <c r="I6" s="21" t="s">
        <v>18</v>
      </c>
      <c r="J6" s="21"/>
      <c r="K6" s="21"/>
      <c r="L6" s="21"/>
      <c r="M6" s="21"/>
      <c r="N6" s="123">
        <v>0.698</v>
      </c>
      <c r="O6" s="20">
        <v>34</v>
      </c>
      <c r="P6"/>
      <c r="Q6"/>
      <c r="R6"/>
      <c r="S6" s="107">
        <f>SUM(O6:O7)</f>
        <v>62</v>
      </c>
      <c r="T6" s="125">
        <v>69.8</v>
      </c>
    </row>
    <row r="7" spans="1:20" s="9" customFormat="1" ht="12" customHeight="1">
      <c r="A7" s="112"/>
      <c r="B7" s="22" t="s">
        <v>8</v>
      </c>
      <c r="C7" s="22" t="s">
        <v>9</v>
      </c>
      <c r="D7" s="21">
        <v>5</v>
      </c>
      <c r="E7" s="21">
        <v>5</v>
      </c>
      <c r="F7" s="21">
        <v>5</v>
      </c>
      <c r="G7" s="21">
        <v>5</v>
      </c>
      <c r="H7" s="21" t="s">
        <v>15</v>
      </c>
      <c r="I7" s="21"/>
      <c r="J7" s="21"/>
      <c r="K7" s="21"/>
      <c r="L7" s="21"/>
      <c r="M7" s="21"/>
      <c r="N7" s="124"/>
      <c r="O7" s="20">
        <v>28</v>
      </c>
      <c r="P7"/>
      <c r="Q7"/>
      <c r="R7"/>
      <c r="S7" s="108"/>
      <c r="T7" s="126"/>
    </row>
    <row r="8" spans="1:20" s="7" customFormat="1" ht="12" customHeight="1">
      <c r="A8" s="111">
        <v>3</v>
      </c>
      <c r="B8" s="10" t="s">
        <v>6</v>
      </c>
      <c r="C8" s="10" t="s">
        <v>7</v>
      </c>
      <c r="D8" s="5">
        <v>5</v>
      </c>
      <c r="E8" s="5">
        <v>5</v>
      </c>
      <c r="F8" s="5">
        <v>5</v>
      </c>
      <c r="G8" s="5">
        <v>5</v>
      </c>
      <c r="H8" s="5">
        <v>4</v>
      </c>
      <c r="I8" s="5">
        <v>3</v>
      </c>
      <c r="J8" s="5" t="s">
        <v>19</v>
      </c>
      <c r="K8" s="5"/>
      <c r="L8" s="5"/>
      <c r="M8" s="5"/>
      <c r="N8" s="105">
        <v>0.698</v>
      </c>
      <c r="O8" s="3">
        <v>33</v>
      </c>
      <c r="P8"/>
      <c r="Q8"/>
      <c r="R8"/>
      <c r="S8" s="107">
        <f>SUM(O8:O9)</f>
        <v>63</v>
      </c>
      <c r="T8" s="109">
        <v>69.8</v>
      </c>
    </row>
    <row r="9" spans="1:20" s="7" customFormat="1" ht="12" customHeight="1">
      <c r="A9" s="111"/>
      <c r="B9" s="10" t="s">
        <v>8</v>
      </c>
      <c r="C9" s="10" t="s">
        <v>9</v>
      </c>
      <c r="D9" s="5">
        <v>5</v>
      </c>
      <c r="E9" s="5">
        <v>5</v>
      </c>
      <c r="F9" s="5">
        <v>5</v>
      </c>
      <c r="G9" s="5" t="s">
        <v>16</v>
      </c>
      <c r="H9" s="5"/>
      <c r="I9" s="5"/>
      <c r="J9" s="5"/>
      <c r="K9" s="5"/>
      <c r="L9" s="5"/>
      <c r="M9" s="5"/>
      <c r="N9" s="106"/>
      <c r="O9" s="3">
        <v>30</v>
      </c>
      <c r="P9"/>
      <c r="Q9"/>
      <c r="R9"/>
      <c r="S9" s="108"/>
      <c r="T9" s="110"/>
    </row>
    <row r="10" spans="1:20" s="9" customFormat="1" ht="12" customHeight="1">
      <c r="A10" s="112">
        <v>4</v>
      </c>
      <c r="B10" s="23" t="s">
        <v>6</v>
      </c>
      <c r="C10" s="23" t="s">
        <v>7</v>
      </c>
      <c r="D10" s="24">
        <v>5</v>
      </c>
      <c r="E10" s="24">
        <v>5</v>
      </c>
      <c r="F10" s="25">
        <v>5</v>
      </c>
      <c r="G10" s="21" t="s">
        <v>11</v>
      </c>
      <c r="H10" s="21">
        <v>3</v>
      </c>
      <c r="I10" s="21" t="s">
        <v>11</v>
      </c>
      <c r="J10" s="21"/>
      <c r="K10" s="21"/>
      <c r="L10" s="21"/>
      <c r="M10" s="21"/>
      <c r="N10" s="123">
        <v>0.699</v>
      </c>
      <c r="O10" s="20">
        <v>36</v>
      </c>
      <c r="P10"/>
      <c r="Q10"/>
      <c r="R10"/>
      <c r="S10" s="107">
        <f>SUM(O10:O11)</f>
        <v>72</v>
      </c>
      <c r="T10" s="125">
        <v>69.9</v>
      </c>
    </row>
    <row r="11" spans="1:20" s="9" customFormat="1" ht="12" customHeight="1">
      <c r="A11" s="112"/>
      <c r="B11" s="26" t="s">
        <v>8</v>
      </c>
      <c r="C11" s="26" t="s">
        <v>9</v>
      </c>
      <c r="D11" s="28">
        <v>5</v>
      </c>
      <c r="E11" s="28">
        <v>5</v>
      </c>
      <c r="F11" s="29" t="s">
        <v>14</v>
      </c>
      <c r="G11" s="30">
        <v>4</v>
      </c>
      <c r="H11" s="30" t="s">
        <v>13</v>
      </c>
      <c r="I11" s="30"/>
      <c r="J11" s="30"/>
      <c r="K11" s="30"/>
      <c r="L11" s="30"/>
      <c r="M11" s="30"/>
      <c r="N11" s="124"/>
      <c r="O11" s="31">
        <v>36</v>
      </c>
      <c r="P11"/>
      <c r="Q11"/>
      <c r="R11"/>
      <c r="S11" s="108"/>
      <c r="T11" s="126"/>
    </row>
    <row r="12" spans="1:20" s="7" customFormat="1" ht="12" customHeight="1">
      <c r="A12" s="111">
        <v>5</v>
      </c>
      <c r="B12" s="10" t="s">
        <v>6</v>
      </c>
      <c r="C12" s="10" t="s">
        <v>7</v>
      </c>
      <c r="D12" s="5">
        <v>5</v>
      </c>
      <c r="E12" s="5">
        <v>5</v>
      </c>
      <c r="F12" s="5">
        <v>5</v>
      </c>
      <c r="G12" s="5">
        <v>4</v>
      </c>
      <c r="H12" s="5">
        <v>4</v>
      </c>
      <c r="I12" s="5" t="s">
        <v>18</v>
      </c>
      <c r="J12" s="5" t="s">
        <v>19</v>
      </c>
      <c r="K12" s="5"/>
      <c r="L12" s="5"/>
      <c r="M12" s="5"/>
      <c r="N12" s="105">
        <v>0.717</v>
      </c>
      <c r="O12" s="3">
        <v>35</v>
      </c>
      <c r="P12"/>
      <c r="Q12"/>
      <c r="R12"/>
      <c r="S12" s="107">
        <f>SUM(O12:O13)</f>
        <v>76</v>
      </c>
      <c r="T12" s="109">
        <v>71.7</v>
      </c>
    </row>
    <row r="13" spans="1:20" s="7" customFormat="1" ht="12" customHeight="1">
      <c r="A13" s="111"/>
      <c r="B13" s="10" t="s">
        <v>8</v>
      </c>
      <c r="C13" s="10" t="s">
        <v>9</v>
      </c>
      <c r="D13" s="5">
        <v>5</v>
      </c>
      <c r="E13" s="5"/>
      <c r="F13" s="5" t="s">
        <v>15</v>
      </c>
      <c r="G13" s="5" t="s">
        <v>17</v>
      </c>
      <c r="H13" s="5" t="s">
        <v>13</v>
      </c>
      <c r="I13" s="5"/>
      <c r="J13" s="5"/>
      <c r="K13" s="5"/>
      <c r="L13" s="5"/>
      <c r="M13" s="5"/>
      <c r="N13" s="106"/>
      <c r="O13" s="3">
        <v>41</v>
      </c>
      <c r="P13"/>
      <c r="Q13"/>
      <c r="R13"/>
      <c r="S13" s="108"/>
      <c r="T13" s="110"/>
    </row>
    <row r="14" spans="1:20" s="9" customFormat="1" ht="12" customHeight="1">
      <c r="A14" s="112">
        <v>6</v>
      </c>
      <c r="B14" s="23" t="s">
        <v>6</v>
      </c>
      <c r="C14" s="23" t="s">
        <v>7</v>
      </c>
      <c r="D14" s="24">
        <v>5</v>
      </c>
      <c r="E14" s="24">
        <v>5</v>
      </c>
      <c r="F14" s="25">
        <v>5</v>
      </c>
      <c r="G14" s="21">
        <v>4</v>
      </c>
      <c r="H14" s="21">
        <v>4</v>
      </c>
      <c r="I14" s="21" t="s">
        <v>11</v>
      </c>
      <c r="J14" s="21"/>
      <c r="K14" s="21"/>
      <c r="L14" s="21"/>
      <c r="M14" s="21"/>
      <c r="N14" s="123">
        <v>0.692</v>
      </c>
      <c r="O14" s="20">
        <v>32</v>
      </c>
      <c r="P14"/>
      <c r="Q14"/>
      <c r="R14"/>
      <c r="S14" s="107">
        <f>SUM(O14:O15)</f>
        <v>62</v>
      </c>
      <c r="T14" s="125">
        <v>69.2</v>
      </c>
    </row>
    <row r="15" spans="1:20" s="9" customFormat="1" ht="12" customHeight="1">
      <c r="A15" s="112"/>
      <c r="B15" s="26" t="s">
        <v>8</v>
      </c>
      <c r="C15" s="26" t="s">
        <v>9</v>
      </c>
      <c r="D15" s="28">
        <v>5</v>
      </c>
      <c r="E15" s="28">
        <v>5</v>
      </c>
      <c r="F15" s="29">
        <v>5</v>
      </c>
      <c r="G15" s="30" t="s">
        <v>16</v>
      </c>
      <c r="H15" s="30"/>
      <c r="I15" s="30"/>
      <c r="J15" s="30"/>
      <c r="K15" s="30"/>
      <c r="L15" s="30"/>
      <c r="M15" s="30"/>
      <c r="N15" s="124"/>
      <c r="O15" s="31">
        <v>30</v>
      </c>
      <c r="P15"/>
      <c r="Q15"/>
      <c r="R15"/>
      <c r="S15" s="108"/>
      <c r="T15" s="126"/>
    </row>
    <row r="16" spans="1:20" s="7" customFormat="1" ht="12" customHeight="1">
      <c r="A16" s="111">
        <v>7</v>
      </c>
      <c r="B16" s="10" t="s">
        <v>6</v>
      </c>
      <c r="C16" s="10" t="s">
        <v>7</v>
      </c>
      <c r="D16" s="5">
        <v>5</v>
      </c>
      <c r="E16" s="5">
        <v>5</v>
      </c>
      <c r="F16" s="5">
        <v>5</v>
      </c>
      <c r="G16" s="5">
        <v>4</v>
      </c>
      <c r="H16" s="5">
        <v>4</v>
      </c>
      <c r="I16" s="5">
        <v>3</v>
      </c>
      <c r="J16" s="5" t="s">
        <v>19</v>
      </c>
      <c r="K16" s="5"/>
      <c r="L16" s="5"/>
      <c r="M16" s="5"/>
      <c r="N16" s="105">
        <v>0.709</v>
      </c>
      <c r="O16" s="3">
        <v>32</v>
      </c>
      <c r="P16"/>
      <c r="Q16"/>
      <c r="R16"/>
      <c r="S16" s="107">
        <f>SUM(O16:O17)</f>
        <v>63</v>
      </c>
      <c r="T16" s="109">
        <v>70.9</v>
      </c>
    </row>
    <row r="17" spans="1:20" s="7" customFormat="1" ht="12" customHeight="1">
      <c r="A17" s="111"/>
      <c r="B17" s="10" t="s">
        <v>8</v>
      </c>
      <c r="C17" s="10" t="s">
        <v>9</v>
      </c>
      <c r="D17" s="5">
        <v>5</v>
      </c>
      <c r="E17" s="5">
        <v>5</v>
      </c>
      <c r="F17" s="5">
        <v>5</v>
      </c>
      <c r="G17" s="5">
        <v>4</v>
      </c>
      <c r="H17" s="5" t="s">
        <v>13</v>
      </c>
      <c r="I17" s="5"/>
      <c r="J17" s="5"/>
      <c r="K17" s="5"/>
      <c r="L17" s="5"/>
      <c r="M17" s="5"/>
      <c r="N17" s="106"/>
      <c r="O17" s="3">
        <v>31</v>
      </c>
      <c r="P17"/>
      <c r="Q17"/>
      <c r="R17"/>
      <c r="S17" s="108"/>
      <c r="T17" s="110"/>
    </row>
    <row r="18" spans="1:20" s="9" customFormat="1" ht="12" customHeight="1">
      <c r="A18" s="112">
        <v>8</v>
      </c>
      <c r="B18" s="23" t="s">
        <v>6</v>
      </c>
      <c r="C18" s="23" t="s">
        <v>7</v>
      </c>
      <c r="D18" s="24">
        <v>5</v>
      </c>
      <c r="E18" s="24">
        <v>5</v>
      </c>
      <c r="F18" s="25">
        <v>5</v>
      </c>
      <c r="G18" s="21">
        <v>4</v>
      </c>
      <c r="H18" s="21">
        <v>4</v>
      </c>
      <c r="I18" s="21" t="s">
        <v>11</v>
      </c>
      <c r="J18" s="21"/>
      <c r="K18" s="21"/>
      <c r="L18" s="21"/>
      <c r="M18" s="21"/>
      <c r="N18" s="123">
        <v>0.693</v>
      </c>
      <c r="O18" s="20">
        <v>32</v>
      </c>
      <c r="P18"/>
      <c r="Q18"/>
      <c r="R18"/>
      <c r="S18" s="107">
        <f>SUM(O18:O19)</f>
        <v>62</v>
      </c>
      <c r="T18" s="125">
        <v>69.3</v>
      </c>
    </row>
    <row r="19" spans="1:20" s="9" customFormat="1" ht="12" customHeight="1">
      <c r="A19" s="112"/>
      <c r="B19" s="26" t="s">
        <v>8</v>
      </c>
      <c r="C19" s="26" t="s">
        <v>9</v>
      </c>
      <c r="D19" s="28">
        <v>5</v>
      </c>
      <c r="E19" s="28">
        <v>5</v>
      </c>
      <c r="F19" s="29">
        <v>5</v>
      </c>
      <c r="G19" s="30" t="s">
        <v>16</v>
      </c>
      <c r="H19" s="30"/>
      <c r="I19" s="30"/>
      <c r="J19" s="30"/>
      <c r="K19" s="30"/>
      <c r="L19" s="30"/>
      <c r="M19" s="30"/>
      <c r="N19" s="124"/>
      <c r="O19" s="31">
        <v>30</v>
      </c>
      <c r="P19"/>
      <c r="Q19"/>
      <c r="R19"/>
      <c r="S19" s="108"/>
      <c r="T19" s="126"/>
    </row>
    <row r="20" spans="1:20" s="7" customFormat="1" ht="12" customHeight="1">
      <c r="A20" s="111">
        <v>9</v>
      </c>
      <c r="B20" s="10" t="s">
        <v>6</v>
      </c>
      <c r="C20" s="10" t="s">
        <v>7</v>
      </c>
      <c r="D20" s="5">
        <v>5</v>
      </c>
      <c r="E20" s="5">
        <v>5</v>
      </c>
      <c r="F20" s="5" t="s">
        <v>14</v>
      </c>
      <c r="G20" s="5" t="s">
        <v>15</v>
      </c>
      <c r="H20" s="5" t="s">
        <v>18</v>
      </c>
      <c r="I20" s="5" t="s">
        <v>18</v>
      </c>
      <c r="J20" s="5" t="s">
        <v>20</v>
      </c>
      <c r="K20" s="5" t="s">
        <v>21</v>
      </c>
      <c r="L20" s="5"/>
      <c r="M20" s="5"/>
      <c r="N20" s="105">
        <v>0.721</v>
      </c>
      <c r="O20" s="3">
        <v>47</v>
      </c>
      <c r="P20"/>
      <c r="Q20"/>
      <c r="R20"/>
      <c r="S20" s="107">
        <f>SUM(O20:O21)</f>
        <v>78</v>
      </c>
      <c r="T20" s="109">
        <v>72.1</v>
      </c>
    </row>
    <row r="21" spans="1:20" s="7" customFormat="1" ht="12" customHeight="1">
      <c r="A21" s="111"/>
      <c r="B21" s="10" t="s">
        <v>8</v>
      </c>
      <c r="C21" s="10" t="s">
        <v>9</v>
      </c>
      <c r="D21" s="5">
        <v>5</v>
      </c>
      <c r="E21" s="5">
        <v>5</v>
      </c>
      <c r="F21" s="5">
        <v>5</v>
      </c>
      <c r="G21" s="5">
        <v>5</v>
      </c>
      <c r="H21" s="5">
        <v>4</v>
      </c>
      <c r="I21" s="5">
        <v>3</v>
      </c>
      <c r="J21" s="5" t="s">
        <v>20</v>
      </c>
      <c r="K21" s="5"/>
      <c r="L21" s="5"/>
      <c r="M21" s="5"/>
      <c r="N21" s="106"/>
      <c r="O21" s="3">
        <v>31</v>
      </c>
      <c r="P21"/>
      <c r="Q21"/>
      <c r="R21"/>
      <c r="S21" s="108"/>
      <c r="T21" s="110"/>
    </row>
    <row r="22" spans="1:20" s="9" customFormat="1" ht="12" customHeight="1">
      <c r="A22" s="112">
        <v>10</v>
      </c>
      <c r="B22" s="23" t="s">
        <v>6</v>
      </c>
      <c r="C22" s="23" t="s">
        <v>7</v>
      </c>
      <c r="D22" s="24">
        <v>5</v>
      </c>
      <c r="E22" s="24">
        <v>5</v>
      </c>
      <c r="F22" s="25">
        <v>5</v>
      </c>
      <c r="G22" s="21">
        <v>4</v>
      </c>
      <c r="H22" s="21">
        <v>4</v>
      </c>
      <c r="I22" s="21" t="s">
        <v>18</v>
      </c>
      <c r="J22" s="21" t="s">
        <v>19</v>
      </c>
      <c r="K22" s="21"/>
      <c r="L22" s="21"/>
      <c r="M22" s="21"/>
      <c r="N22" s="123">
        <v>0.722</v>
      </c>
      <c r="O22" s="20">
        <v>35</v>
      </c>
      <c r="P22"/>
      <c r="Q22"/>
      <c r="R22"/>
      <c r="S22" s="107">
        <f>SUM(O22:O23)</f>
        <v>68</v>
      </c>
      <c r="T22" s="125">
        <v>72.2</v>
      </c>
    </row>
    <row r="23" spans="1:20" s="9" customFormat="1" ht="12" customHeight="1">
      <c r="A23" s="112"/>
      <c r="B23" s="26" t="s">
        <v>8</v>
      </c>
      <c r="C23" s="26" t="s">
        <v>9</v>
      </c>
      <c r="D23" s="28">
        <v>5</v>
      </c>
      <c r="E23" s="28">
        <v>5</v>
      </c>
      <c r="F23" s="29">
        <v>5</v>
      </c>
      <c r="G23" s="30">
        <v>5</v>
      </c>
      <c r="H23" s="30">
        <v>4</v>
      </c>
      <c r="I23" s="30" t="s">
        <v>11</v>
      </c>
      <c r="J23" s="30"/>
      <c r="K23" s="30"/>
      <c r="L23" s="30"/>
      <c r="M23" s="30"/>
      <c r="N23" s="124"/>
      <c r="O23" s="31">
        <v>33</v>
      </c>
      <c r="P23"/>
      <c r="Q23"/>
      <c r="R23"/>
      <c r="S23" s="108"/>
      <c r="T23" s="126"/>
    </row>
    <row r="24" spans="1:20" s="7" customFormat="1" ht="12" customHeight="1">
      <c r="A24" s="111">
        <v>11</v>
      </c>
      <c r="B24" s="10" t="s">
        <v>6</v>
      </c>
      <c r="C24" s="10" t="s">
        <v>7</v>
      </c>
      <c r="D24" s="5">
        <v>5</v>
      </c>
      <c r="E24" s="5">
        <v>5</v>
      </c>
      <c r="F24" s="5">
        <v>5</v>
      </c>
      <c r="G24" s="5" t="s">
        <v>15</v>
      </c>
      <c r="H24" s="5">
        <v>4</v>
      </c>
      <c r="I24" s="5">
        <v>3</v>
      </c>
      <c r="J24" s="5" t="s">
        <v>20</v>
      </c>
      <c r="K24" s="5" t="s">
        <v>21</v>
      </c>
      <c r="L24" s="5"/>
      <c r="M24" s="5"/>
      <c r="N24" s="105">
        <v>0.731</v>
      </c>
      <c r="O24" s="3">
        <v>37</v>
      </c>
      <c r="P24"/>
      <c r="Q24"/>
      <c r="R24"/>
      <c r="S24" s="107">
        <f>SUM(O24:O25)</f>
        <v>82</v>
      </c>
      <c r="T24" s="109">
        <v>73.1</v>
      </c>
    </row>
    <row r="25" spans="1:20" s="7" customFormat="1" ht="12" customHeight="1">
      <c r="A25" s="111"/>
      <c r="B25" s="10" t="s">
        <v>8</v>
      </c>
      <c r="C25" s="10" t="s">
        <v>9</v>
      </c>
      <c r="D25" s="5">
        <v>5</v>
      </c>
      <c r="E25" s="5">
        <v>5</v>
      </c>
      <c r="F25" s="5">
        <v>5</v>
      </c>
      <c r="G25" s="5" t="s">
        <v>14</v>
      </c>
      <c r="H25" s="5" t="s">
        <v>15</v>
      </c>
      <c r="I25" s="5" t="s">
        <v>18</v>
      </c>
      <c r="J25" s="5" t="s">
        <v>20</v>
      </c>
      <c r="K25" s="5" t="s">
        <v>22</v>
      </c>
      <c r="L25" s="5"/>
      <c r="M25" s="5"/>
      <c r="N25" s="106"/>
      <c r="O25" s="3">
        <v>45</v>
      </c>
      <c r="P25"/>
      <c r="Q25"/>
      <c r="R25"/>
      <c r="S25" s="108"/>
      <c r="T25" s="110"/>
    </row>
    <row r="26" spans="1:20" s="9" customFormat="1" ht="12" customHeight="1">
      <c r="A26" s="112">
        <v>12</v>
      </c>
      <c r="B26" s="23" t="s">
        <v>6</v>
      </c>
      <c r="C26" s="23" t="s">
        <v>7</v>
      </c>
      <c r="D26" s="24">
        <v>5</v>
      </c>
      <c r="E26" s="24">
        <v>5</v>
      </c>
      <c r="F26" s="25">
        <v>5</v>
      </c>
      <c r="G26" s="21">
        <v>5</v>
      </c>
      <c r="H26" s="21">
        <v>4</v>
      </c>
      <c r="I26" s="21">
        <v>3</v>
      </c>
      <c r="J26" s="21">
        <v>2</v>
      </c>
      <c r="K26" s="21" t="s">
        <v>21</v>
      </c>
      <c r="L26" s="21"/>
      <c r="M26" s="21"/>
      <c r="N26" s="123">
        <v>0.724</v>
      </c>
      <c r="O26" s="20">
        <v>32</v>
      </c>
      <c r="P26"/>
      <c r="Q26"/>
      <c r="R26"/>
      <c r="S26" s="107">
        <f>SUM(O26:O27)</f>
        <v>65</v>
      </c>
      <c r="T26" s="125">
        <v>72.4</v>
      </c>
    </row>
    <row r="27" spans="1:20" s="9" customFormat="1" ht="12" customHeight="1">
      <c r="A27" s="112"/>
      <c r="B27" s="26" t="s">
        <v>8</v>
      </c>
      <c r="C27" s="26" t="s">
        <v>9</v>
      </c>
      <c r="D27" s="28">
        <v>5</v>
      </c>
      <c r="E27" s="28">
        <v>5</v>
      </c>
      <c r="F27" s="29">
        <v>5</v>
      </c>
      <c r="G27" s="30">
        <v>5</v>
      </c>
      <c r="H27" s="30">
        <v>4</v>
      </c>
      <c r="I27" s="30">
        <v>3</v>
      </c>
      <c r="J27" s="30" t="s">
        <v>19</v>
      </c>
      <c r="K27" s="30"/>
      <c r="L27" s="30"/>
      <c r="M27" s="30"/>
      <c r="N27" s="124"/>
      <c r="O27" s="31">
        <v>33</v>
      </c>
      <c r="P27"/>
      <c r="Q27"/>
      <c r="R27"/>
      <c r="S27" s="108"/>
      <c r="T27" s="126"/>
    </row>
    <row r="28" spans="1:20" s="7" customFormat="1" ht="12" customHeight="1">
      <c r="A28" s="111">
        <v>13</v>
      </c>
      <c r="B28" s="10" t="s">
        <v>6</v>
      </c>
      <c r="C28" s="10" t="s">
        <v>7</v>
      </c>
      <c r="D28" s="5">
        <v>5</v>
      </c>
      <c r="E28" s="5">
        <v>5</v>
      </c>
      <c r="F28" s="5">
        <v>5</v>
      </c>
      <c r="G28" s="5">
        <v>5</v>
      </c>
      <c r="H28" s="5">
        <v>4</v>
      </c>
      <c r="I28" s="5">
        <v>3</v>
      </c>
      <c r="J28" s="5">
        <v>2</v>
      </c>
      <c r="K28" s="5" t="s">
        <v>22</v>
      </c>
      <c r="L28" s="5">
        <v>1</v>
      </c>
      <c r="M28" s="5"/>
      <c r="N28" s="105">
        <v>0.725</v>
      </c>
      <c r="O28" s="3">
        <v>32</v>
      </c>
      <c r="P28"/>
      <c r="Q28"/>
      <c r="R28"/>
      <c r="S28" s="107">
        <f>SUM(O28:O29)</f>
        <v>64</v>
      </c>
      <c r="T28" s="109">
        <v>72.5</v>
      </c>
    </row>
    <row r="29" spans="1:20" s="7" customFormat="1" ht="12" customHeight="1">
      <c r="A29" s="111"/>
      <c r="B29" s="10" t="s">
        <v>8</v>
      </c>
      <c r="C29" s="10" t="s">
        <v>9</v>
      </c>
      <c r="D29" s="5">
        <v>5</v>
      </c>
      <c r="E29" s="5">
        <v>5</v>
      </c>
      <c r="F29" s="5">
        <v>5</v>
      </c>
      <c r="G29" s="5">
        <v>5</v>
      </c>
      <c r="H29" s="5">
        <v>4</v>
      </c>
      <c r="I29" s="5">
        <v>3</v>
      </c>
      <c r="J29" s="5">
        <v>2</v>
      </c>
      <c r="K29" s="5" t="s">
        <v>21</v>
      </c>
      <c r="L29" s="5"/>
      <c r="M29" s="5"/>
      <c r="N29" s="106"/>
      <c r="O29" s="3">
        <v>32</v>
      </c>
      <c r="P29"/>
      <c r="Q29"/>
      <c r="R29"/>
      <c r="S29" s="108"/>
      <c r="T29" s="110"/>
    </row>
    <row r="30" spans="1:20" s="9" customFormat="1" ht="12" customHeight="1">
      <c r="A30" s="112">
        <v>14</v>
      </c>
      <c r="B30" s="23" t="s">
        <v>6</v>
      </c>
      <c r="C30" s="23" t="s">
        <v>7</v>
      </c>
      <c r="D30" s="24">
        <v>5</v>
      </c>
      <c r="E30" s="24">
        <v>5</v>
      </c>
      <c r="F30" s="25">
        <v>5</v>
      </c>
      <c r="G30" s="21">
        <v>5</v>
      </c>
      <c r="H30" s="21">
        <v>4</v>
      </c>
      <c r="I30" s="21">
        <v>3</v>
      </c>
      <c r="J30" s="21" t="s">
        <v>20</v>
      </c>
      <c r="K30" s="21" t="s">
        <v>21</v>
      </c>
      <c r="L30" s="21"/>
      <c r="M30" s="21"/>
      <c r="N30" s="123">
        <v>0.723</v>
      </c>
      <c r="O30" s="20">
        <v>34</v>
      </c>
      <c r="P30"/>
      <c r="Q30"/>
      <c r="R30"/>
      <c r="S30" s="107">
        <f>SUM(O30:O31)</f>
        <v>67</v>
      </c>
      <c r="T30" s="125">
        <v>72.3</v>
      </c>
    </row>
    <row r="31" spans="1:20" s="9" customFormat="1" ht="12" customHeight="1">
      <c r="A31" s="112"/>
      <c r="B31" s="26" t="s">
        <v>8</v>
      </c>
      <c r="C31" s="26" t="s">
        <v>9</v>
      </c>
      <c r="D31" s="28">
        <v>5</v>
      </c>
      <c r="E31" s="28">
        <v>5</v>
      </c>
      <c r="F31" s="29">
        <v>5</v>
      </c>
      <c r="G31" s="30">
        <v>5</v>
      </c>
      <c r="H31" s="30">
        <v>4</v>
      </c>
      <c r="I31" s="30" t="s">
        <v>11</v>
      </c>
      <c r="J31" s="30"/>
      <c r="K31" s="30"/>
      <c r="L31" s="30"/>
      <c r="M31" s="30"/>
      <c r="N31" s="124"/>
      <c r="O31" s="31">
        <v>33</v>
      </c>
      <c r="P31"/>
      <c r="Q31"/>
      <c r="R31"/>
      <c r="S31" s="108"/>
      <c r="T31" s="126"/>
    </row>
    <row r="32" spans="1:20" s="7" customFormat="1" ht="12" customHeight="1">
      <c r="A32" s="111">
        <v>15</v>
      </c>
      <c r="B32" s="10" t="s">
        <v>6</v>
      </c>
      <c r="C32" s="10" t="s">
        <v>7</v>
      </c>
      <c r="D32" s="5">
        <v>5</v>
      </c>
      <c r="E32" s="5">
        <v>5</v>
      </c>
      <c r="F32" s="5">
        <v>5</v>
      </c>
      <c r="G32" s="5">
        <v>5</v>
      </c>
      <c r="H32" s="5">
        <v>4</v>
      </c>
      <c r="I32" s="5">
        <v>3</v>
      </c>
      <c r="J32" s="5">
        <v>2</v>
      </c>
      <c r="K32" s="5" t="s">
        <v>22</v>
      </c>
      <c r="L32" s="5"/>
      <c r="M32" s="5">
        <v>1</v>
      </c>
      <c r="N32" s="105">
        <v>0.72</v>
      </c>
      <c r="O32" s="3">
        <v>32</v>
      </c>
      <c r="P32"/>
      <c r="Q32"/>
      <c r="R32"/>
      <c r="S32" s="107">
        <f>SUM(O32:O33)</f>
        <v>63</v>
      </c>
      <c r="T32" s="109">
        <v>72</v>
      </c>
    </row>
    <row r="33" spans="1:20" s="7" customFormat="1" ht="12" customHeight="1">
      <c r="A33" s="111"/>
      <c r="B33" s="10" t="s">
        <v>8</v>
      </c>
      <c r="C33" s="10" t="s">
        <v>9</v>
      </c>
      <c r="D33" s="5">
        <v>5</v>
      </c>
      <c r="E33" s="5">
        <v>5</v>
      </c>
      <c r="F33" s="5">
        <v>5</v>
      </c>
      <c r="G33" s="5">
        <v>5</v>
      </c>
      <c r="H33" s="5">
        <v>4</v>
      </c>
      <c r="I33" s="5">
        <v>3</v>
      </c>
      <c r="J33" s="5" t="s">
        <v>20</v>
      </c>
      <c r="K33" s="5"/>
      <c r="L33" s="5"/>
      <c r="M33" s="5"/>
      <c r="N33" s="106"/>
      <c r="O33" s="3">
        <v>31</v>
      </c>
      <c r="P33"/>
      <c r="Q33"/>
      <c r="R33"/>
      <c r="S33" s="108"/>
      <c r="T33" s="110"/>
    </row>
    <row r="34" spans="1:20" s="9" customFormat="1" ht="12" customHeight="1">
      <c r="A34" s="113">
        <v>16</v>
      </c>
      <c r="B34" s="23" t="s">
        <v>6</v>
      </c>
      <c r="C34" s="23" t="s">
        <v>7</v>
      </c>
      <c r="D34" s="24">
        <v>5</v>
      </c>
      <c r="E34" s="24">
        <v>5</v>
      </c>
      <c r="F34" s="25">
        <v>5</v>
      </c>
      <c r="G34" s="21">
        <v>5</v>
      </c>
      <c r="H34" s="21">
        <v>4</v>
      </c>
      <c r="I34" s="21">
        <v>3</v>
      </c>
      <c r="J34" s="21" t="s">
        <v>19</v>
      </c>
      <c r="K34" s="21"/>
      <c r="L34" s="21"/>
      <c r="M34" s="21"/>
      <c r="N34" s="123">
        <v>0.718</v>
      </c>
      <c r="O34" s="20">
        <v>33</v>
      </c>
      <c r="P34"/>
      <c r="Q34"/>
      <c r="R34"/>
      <c r="S34" s="107">
        <f>SUM(O34:O35)</f>
        <v>66</v>
      </c>
      <c r="T34" s="125">
        <v>71.8</v>
      </c>
    </row>
    <row r="35" spans="1:20" s="9" customFormat="1" ht="12" customHeight="1">
      <c r="A35" s="113"/>
      <c r="B35" s="23" t="s">
        <v>8</v>
      </c>
      <c r="C35" s="23" t="s">
        <v>9</v>
      </c>
      <c r="D35" s="24">
        <v>5</v>
      </c>
      <c r="E35" s="24">
        <v>5</v>
      </c>
      <c r="F35" s="32">
        <v>5</v>
      </c>
      <c r="G35" s="33">
        <v>5</v>
      </c>
      <c r="H35" s="33">
        <v>4</v>
      </c>
      <c r="I35" s="33" t="s">
        <v>11</v>
      </c>
      <c r="J35" s="33"/>
      <c r="K35" s="33"/>
      <c r="L35" s="33"/>
      <c r="M35" s="33"/>
      <c r="N35" s="124"/>
      <c r="O35" s="34">
        <v>33</v>
      </c>
      <c r="P35"/>
      <c r="Q35"/>
      <c r="R35"/>
      <c r="S35" s="108"/>
      <c r="T35" s="126"/>
    </row>
    <row r="36" spans="1:20" s="7" customFormat="1" ht="12" customHeight="1">
      <c r="A36" s="104">
        <v>17</v>
      </c>
      <c r="B36" s="103" t="s">
        <v>6</v>
      </c>
      <c r="C36" s="103" t="s">
        <v>7</v>
      </c>
      <c r="D36" s="102">
        <v>3</v>
      </c>
      <c r="E36" s="5" t="s">
        <v>18</v>
      </c>
      <c r="F36" s="5" t="s">
        <v>19</v>
      </c>
      <c r="G36" s="5"/>
      <c r="H36" s="5"/>
      <c r="I36" s="5"/>
      <c r="J36" s="5"/>
      <c r="K36" s="5"/>
      <c r="L36" s="5"/>
      <c r="M36" s="5"/>
      <c r="N36" s="105"/>
      <c r="O36" s="3">
        <f>3+6+6</f>
        <v>15</v>
      </c>
      <c r="P36"/>
      <c r="Q36"/>
      <c r="R36"/>
      <c r="S36" s="107">
        <f>SUM(O36:O37)</f>
        <v>15</v>
      </c>
      <c r="T36" s="109"/>
    </row>
    <row r="37" spans="1:20" s="7" customFormat="1" ht="12" customHeight="1">
      <c r="A37" s="104"/>
      <c r="B37" s="103" t="s">
        <v>8</v>
      </c>
      <c r="C37" s="103" t="s">
        <v>9</v>
      </c>
      <c r="D37" s="102">
        <v>3</v>
      </c>
      <c r="E37" s="5">
        <v>3</v>
      </c>
      <c r="F37" s="5"/>
      <c r="G37" s="5" t="s">
        <v>20</v>
      </c>
      <c r="H37" s="5"/>
      <c r="I37" s="5" t="s">
        <v>22</v>
      </c>
      <c r="J37" s="5"/>
      <c r="K37" s="5">
        <v>1</v>
      </c>
      <c r="L37" s="5"/>
      <c r="M37" s="5"/>
      <c r="N37" s="106"/>
      <c r="O37" s="3"/>
      <c r="P37"/>
      <c r="Q37"/>
      <c r="R37"/>
      <c r="S37" s="108"/>
      <c r="T37" s="110"/>
    </row>
    <row r="38" spans="1:20" s="7" customFormat="1" ht="12" customHeight="1">
      <c r="A38" s="13"/>
      <c r="B38" s="14"/>
      <c r="C38" s="1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5"/>
      <c r="P38"/>
      <c r="Q38"/>
      <c r="R38"/>
      <c r="S38" s="47"/>
      <c r="T38" s="16"/>
    </row>
    <row r="39" spans="1:20" s="7" customFormat="1" ht="12" customHeight="1">
      <c r="A39" s="13"/>
      <c r="B39" s="1" t="s">
        <v>12</v>
      </c>
      <c r="C39" s="14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5"/>
      <c r="P39"/>
      <c r="Q39"/>
      <c r="R39"/>
      <c r="S39" s="47"/>
      <c r="T39" s="16"/>
    </row>
    <row r="40" spans="1:20" s="7" customFormat="1" ht="12" customHeight="1">
      <c r="A40" s="13"/>
      <c r="B40" s="14"/>
      <c r="C40" s="1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P40"/>
      <c r="Q40"/>
      <c r="R40"/>
      <c r="S40" s="47"/>
      <c r="T40" s="16"/>
    </row>
    <row r="41" spans="1:20" s="7" customFormat="1" ht="12" customHeight="1">
      <c r="A41" s="13"/>
      <c r="B41" s="14"/>
      <c r="C41" s="1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  <c r="P41"/>
      <c r="Q41"/>
      <c r="R41"/>
      <c r="S41" s="47"/>
      <c r="T41" s="16"/>
    </row>
    <row r="42" spans="1:20" s="7" customFormat="1" ht="12" customHeight="1">
      <c r="A42" s="13"/>
      <c r="B42" s="14"/>
      <c r="C42" s="1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  <c r="P42"/>
      <c r="Q42"/>
      <c r="R42"/>
      <c r="S42" s="47"/>
      <c r="T42" s="16"/>
    </row>
    <row r="43" spans="1:20" s="7" customFormat="1" ht="12" customHeight="1">
      <c r="A43" s="13"/>
      <c r="B43" s="14"/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5"/>
      <c r="P43"/>
      <c r="Q43"/>
      <c r="R43"/>
      <c r="S43" s="47"/>
      <c r="T43" s="16"/>
    </row>
    <row r="44" spans="1:20" s="7" customFormat="1" ht="12" customHeight="1">
      <c r="A44" s="13"/>
      <c r="B44" s="14"/>
      <c r="C44" s="14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5"/>
      <c r="P44"/>
      <c r="Q44"/>
      <c r="R44"/>
      <c r="S44" s="47"/>
      <c r="T44" s="16"/>
    </row>
    <row r="45" spans="1:20" s="7" customFormat="1" ht="12" customHeight="1">
      <c r="A45" s="13"/>
      <c r="B45" s="14"/>
      <c r="C45" s="1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  <c r="P45"/>
      <c r="Q45"/>
      <c r="R45"/>
      <c r="S45" s="47"/>
      <c r="T45" s="16"/>
    </row>
    <row r="46" spans="1:20" s="7" customFormat="1" ht="12" customHeight="1">
      <c r="A46" s="13"/>
      <c r="B46" s="14"/>
      <c r="C46" s="1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5"/>
      <c r="P46"/>
      <c r="Q46"/>
      <c r="R46"/>
      <c r="S46" s="47"/>
      <c r="T46" s="16"/>
    </row>
    <row r="47" spans="1:20" s="7" customFormat="1" ht="12" customHeight="1">
      <c r="A47" s="13"/>
      <c r="B47" s="14"/>
      <c r="C47" s="14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5"/>
      <c r="P47"/>
      <c r="Q47"/>
      <c r="R47"/>
      <c r="S47" s="47"/>
      <c r="T47" s="16"/>
    </row>
    <row r="48" spans="1:20" s="7" customFormat="1" ht="12" customHeight="1">
      <c r="A48" s="48">
        <f>S4</f>
        <v>57</v>
      </c>
      <c r="B48" s="48">
        <f>T4</f>
        <v>68.1</v>
      </c>
      <c r="C48" s="1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5"/>
      <c r="P48"/>
      <c r="Q48"/>
      <c r="R48"/>
      <c r="S48" s="47"/>
      <c r="T48" s="16"/>
    </row>
    <row r="49" spans="1:20" s="7" customFormat="1" ht="12" customHeight="1">
      <c r="A49" s="48">
        <f>S6</f>
        <v>62</v>
      </c>
      <c r="B49" s="48">
        <f>T6</f>
        <v>69.8</v>
      </c>
      <c r="C49" s="1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5"/>
      <c r="P49"/>
      <c r="Q49"/>
      <c r="R49"/>
      <c r="S49" s="47"/>
      <c r="T49" s="16"/>
    </row>
    <row r="50" spans="1:20" s="7" customFormat="1" ht="12" customHeight="1">
      <c r="A50" s="48">
        <f>S8</f>
        <v>63</v>
      </c>
      <c r="B50" s="48">
        <f>T8</f>
        <v>69.8</v>
      </c>
      <c r="C50" s="1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5"/>
      <c r="P50"/>
      <c r="Q50"/>
      <c r="R50"/>
      <c r="S50" s="47"/>
      <c r="T50" s="16"/>
    </row>
    <row r="51" spans="1:20" s="7" customFormat="1" ht="12" customHeight="1">
      <c r="A51" s="48">
        <f>S10</f>
        <v>72</v>
      </c>
      <c r="B51" s="48">
        <f>T10</f>
        <v>69.9</v>
      </c>
      <c r="C51" s="1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5"/>
      <c r="P51"/>
      <c r="Q51"/>
      <c r="R51"/>
      <c r="S51" s="47"/>
      <c r="T51" s="16"/>
    </row>
    <row r="52" spans="1:20" s="7" customFormat="1" ht="12" customHeight="1">
      <c r="A52" s="48">
        <f>S12</f>
        <v>76</v>
      </c>
      <c r="B52" s="48">
        <f>T12</f>
        <v>71.7</v>
      </c>
      <c r="C52" s="1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5"/>
      <c r="P52"/>
      <c r="Q52"/>
      <c r="R52"/>
      <c r="S52" s="47"/>
      <c r="T52" s="16"/>
    </row>
    <row r="53" spans="1:20" s="7" customFormat="1" ht="12" customHeight="1">
      <c r="A53" s="48">
        <f>S14</f>
        <v>62</v>
      </c>
      <c r="B53" s="48">
        <f>T14</f>
        <v>69.2</v>
      </c>
      <c r="C53" s="14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5"/>
      <c r="P53"/>
      <c r="Q53"/>
      <c r="R53"/>
      <c r="S53" s="47"/>
      <c r="T53" s="16"/>
    </row>
    <row r="54" spans="1:20" s="7" customFormat="1" ht="12" customHeight="1">
      <c r="A54" s="48">
        <f>S16</f>
        <v>63</v>
      </c>
      <c r="B54" s="48">
        <f>T16</f>
        <v>70.9</v>
      </c>
      <c r="C54" s="1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5"/>
      <c r="P54"/>
      <c r="Q54"/>
      <c r="R54"/>
      <c r="S54" s="47"/>
      <c r="T54" s="16"/>
    </row>
    <row r="55" spans="1:20" s="7" customFormat="1" ht="12" customHeight="1">
      <c r="A55" s="48">
        <f>S18</f>
        <v>62</v>
      </c>
      <c r="B55" s="48">
        <f>T18</f>
        <v>69.3</v>
      </c>
      <c r="C55" s="14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5"/>
      <c r="P55"/>
      <c r="Q55"/>
      <c r="R55"/>
      <c r="S55" s="47"/>
      <c r="T55" s="16"/>
    </row>
    <row r="56" spans="1:20" s="7" customFormat="1" ht="12" customHeight="1">
      <c r="A56" s="48">
        <f>S20</f>
        <v>78</v>
      </c>
      <c r="B56" s="48">
        <f>T20</f>
        <v>72.1</v>
      </c>
      <c r="C56" s="14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5"/>
      <c r="P56"/>
      <c r="Q56"/>
      <c r="R56"/>
      <c r="S56" s="47"/>
      <c r="T56" s="16"/>
    </row>
    <row r="57" spans="1:20" s="7" customFormat="1" ht="12" customHeight="1">
      <c r="A57" s="48">
        <f>S22</f>
        <v>68</v>
      </c>
      <c r="B57" s="48">
        <f>T22</f>
        <v>72.2</v>
      </c>
      <c r="C57" s="1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5"/>
      <c r="P57"/>
      <c r="Q57"/>
      <c r="R57"/>
      <c r="S57" s="47"/>
      <c r="T57" s="16"/>
    </row>
    <row r="58" spans="1:20" s="7" customFormat="1" ht="12" customHeight="1">
      <c r="A58" s="48">
        <f>S24</f>
        <v>82</v>
      </c>
      <c r="B58" s="48">
        <f>T24</f>
        <v>73.1</v>
      </c>
      <c r="C58" s="1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5"/>
      <c r="P58"/>
      <c r="Q58"/>
      <c r="R58"/>
      <c r="S58" s="47"/>
      <c r="T58" s="16"/>
    </row>
    <row r="59" spans="1:20" s="7" customFormat="1" ht="12" customHeight="1">
      <c r="A59" s="48">
        <f>S26</f>
        <v>65</v>
      </c>
      <c r="B59" s="48">
        <f>T26</f>
        <v>72.4</v>
      </c>
      <c r="C59" s="1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5"/>
      <c r="P59"/>
      <c r="Q59"/>
      <c r="R59"/>
      <c r="S59" s="47"/>
      <c r="T59" s="16"/>
    </row>
    <row r="60" spans="1:20" s="7" customFormat="1" ht="12" customHeight="1">
      <c r="A60" s="48">
        <f>S28</f>
        <v>64</v>
      </c>
      <c r="B60" s="48">
        <f>T28</f>
        <v>72.5</v>
      </c>
      <c r="C60" s="14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/>
      <c r="Q60"/>
      <c r="R60"/>
      <c r="S60" s="47"/>
      <c r="T60" s="16"/>
    </row>
    <row r="61" spans="1:20" s="7" customFormat="1" ht="12" customHeight="1">
      <c r="A61" s="48">
        <f>S30</f>
        <v>67</v>
      </c>
      <c r="B61" s="48">
        <f>T30</f>
        <v>72.3</v>
      </c>
      <c r="C61" s="14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5"/>
      <c r="P61"/>
      <c r="Q61"/>
      <c r="R61"/>
      <c r="S61" s="47"/>
      <c r="T61" s="16"/>
    </row>
    <row r="62" spans="1:20" s="7" customFormat="1" ht="12" customHeight="1">
      <c r="A62" s="48">
        <f>S32</f>
        <v>63</v>
      </c>
      <c r="B62" s="48">
        <f>T32</f>
        <v>72</v>
      </c>
      <c r="C62" s="14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/>
      <c r="P62"/>
      <c r="Q62"/>
      <c r="R62"/>
      <c r="S62" s="47"/>
      <c r="T62" s="16"/>
    </row>
    <row r="63" spans="1:20" s="7" customFormat="1" ht="12" customHeight="1">
      <c r="A63" s="48">
        <f>S34</f>
        <v>66</v>
      </c>
      <c r="B63" s="48">
        <f>T34</f>
        <v>71.8</v>
      </c>
      <c r="C63" s="14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/>
      <c r="Q63"/>
      <c r="R63"/>
      <c r="S63" s="47"/>
      <c r="T63" s="16"/>
    </row>
    <row r="64" spans="1:20" s="7" customFormat="1" ht="12" customHeight="1">
      <c r="A64" s="48"/>
      <c r="B64" s="48"/>
      <c r="C64" s="14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/>
      <c r="P64"/>
      <c r="Q64"/>
      <c r="R64"/>
      <c r="S64" s="47"/>
      <c r="T64" s="16"/>
    </row>
    <row r="65" spans="1:20" s="7" customFormat="1" ht="12" customHeight="1">
      <c r="A65" s="48"/>
      <c r="B65" s="48"/>
      <c r="C65" s="14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/>
      <c r="P65"/>
      <c r="Q65"/>
      <c r="R65"/>
      <c r="S65" s="47"/>
      <c r="T65" s="16"/>
    </row>
    <row r="66" spans="1:20" s="7" customFormat="1" ht="12" customHeight="1">
      <c r="A66" s="48"/>
      <c r="B66" s="48"/>
      <c r="C66" s="14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/>
      <c r="P66"/>
      <c r="Q66"/>
      <c r="R66"/>
      <c r="S66" s="47"/>
      <c r="T66" s="16"/>
    </row>
    <row r="67" spans="1:20" s="7" customFormat="1" ht="12" customHeight="1">
      <c r="A67" s="48"/>
      <c r="B67" s="48"/>
      <c r="C67" s="14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/>
      <c r="P67"/>
      <c r="Q67"/>
      <c r="R67"/>
      <c r="S67" s="47"/>
      <c r="T67" s="16"/>
    </row>
    <row r="68" spans="1:20" s="7" customFormat="1" ht="12" customHeight="1">
      <c r="A68" s="48"/>
      <c r="B68" s="48"/>
      <c r="C68" s="14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/>
      <c r="P68"/>
      <c r="Q68"/>
      <c r="R68"/>
      <c r="S68" s="47"/>
      <c r="T68" s="16"/>
    </row>
    <row r="69" spans="1:20" s="7" customFormat="1" ht="12" customHeight="1">
      <c r="A69" s="48"/>
      <c r="B69" s="48"/>
      <c r="C69" s="14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/>
      <c r="P69"/>
      <c r="Q69"/>
      <c r="R69"/>
      <c r="S69" s="47"/>
      <c r="T69" s="16"/>
    </row>
    <row r="70" spans="1:20" s="7" customFormat="1" ht="12" customHeight="1">
      <c r="A70" s="48"/>
      <c r="B70" s="48"/>
      <c r="C70" s="14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5"/>
      <c r="P70"/>
      <c r="Q70"/>
      <c r="R70"/>
      <c r="S70" s="47"/>
      <c r="T70" s="16"/>
    </row>
    <row r="71" spans="1:20" s="7" customFormat="1" ht="12" customHeight="1">
      <c r="A71" s="48"/>
      <c r="B71" s="48"/>
      <c r="C71" s="14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5"/>
      <c r="P71"/>
      <c r="Q71"/>
      <c r="R71"/>
      <c r="S71" s="47"/>
      <c r="T71" s="16"/>
    </row>
    <row r="72" spans="1:20" s="7" customFormat="1" ht="12" customHeight="1">
      <c r="A72" s="48"/>
      <c r="B72" s="48"/>
      <c r="C72" s="1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/>
      <c r="P72"/>
      <c r="Q72"/>
      <c r="R72"/>
      <c r="S72" s="47"/>
      <c r="T72" s="16"/>
    </row>
    <row r="73" spans="1:2" ht="12.75">
      <c r="A73" s="49"/>
      <c r="B73" s="50"/>
    </row>
    <row r="74" spans="1:2" ht="12.75">
      <c r="A74" s="51"/>
      <c r="B74" s="50"/>
    </row>
    <row r="75" spans="1:2" ht="12.75">
      <c r="A75" s="51"/>
      <c r="B75" s="50"/>
    </row>
    <row r="76" spans="1:2" ht="12.75">
      <c r="A76" s="51"/>
      <c r="B76" s="50"/>
    </row>
    <row r="77" spans="1:2" ht="12.75">
      <c r="A77" s="51"/>
      <c r="B77" s="50"/>
    </row>
    <row r="78" spans="1:2" ht="12.75">
      <c r="A78" s="51"/>
      <c r="B78" s="50"/>
    </row>
    <row r="79" spans="1:2" ht="12.75">
      <c r="A79" s="51"/>
      <c r="B79" s="50"/>
    </row>
    <row r="80" spans="1:2" ht="12.75">
      <c r="A80" s="51"/>
      <c r="B80" s="50"/>
    </row>
    <row r="81" spans="1:2" ht="12.75">
      <c r="A81" s="51"/>
      <c r="B81" s="50"/>
    </row>
    <row r="82" spans="1:2" ht="12.75">
      <c r="A82" s="51"/>
      <c r="B82" s="50"/>
    </row>
    <row r="83" spans="1:2" ht="12.75">
      <c r="A83" s="51"/>
      <c r="B83" s="50"/>
    </row>
    <row r="84" spans="1:2" ht="12.75">
      <c r="A84" s="51"/>
      <c r="B84" s="50"/>
    </row>
    <row r="85" spans="1:2" ht="12.75">
      <c r="A85" s="51"/>
      <c r="B85" s="50"/>
    </row>
    <row r="86" spans="1:2" ht="12.75">
      <c r="A86" s="51"/>
      <c r="B86" s="50"/>
    </row>
    <row r="87" spans="1:2" ht="12.75">
      <c r="A87" s="51"/>
      <c r="B87" s="50"/>
    </row>
    <row r="88" spans="1:2" ht="12.75">
      <c r="A88" s="51"/>
      <c r="B88" s="50"/>
    </row>
    <row r="89" spans="1:2" ht="12.75">
      <c r="A89" s="51"/>
      <c r="B89" s="50"/>
    </row>
    <row r="90" spans="1:2" ht="12.75">
      <c r="A90" s="51"/>
      <c r="B90" s="50"/>
    </row>
    <row r="91" spans="1:2" ht="12.75">
      <c r="A91" s="51"/>
      <c r="B91" s="50"/>
    </row>
  </sheetData>
  <mergeCells count="75">
    <mergeCell ref="T34:T35"/>
    <mergeCell ref="S1:S3"/>
    <mergeCell ref="T26:T27"/>
    <mergeCell ref="T28:T29"/>
    <mergeCell ref="T30:T31"/>
    <mergeCell ref="T32:T33"/>
    <mergeCell ref="T18:T19"/>
    <mergeCell ref="T20:T21"/>
    <mergeCell ref="T22:T23"/>
    <mergeCell ref="T24:T25"/>
    <mergeCell ref="T10:T11"/>
    <mergeCell ref="T12:T13"/>
    <mergeCell ref="T14:T15"/>
    <mergeCell ref="T16:T17"/>
    <mergeCell ref="T1:T3"/>
    <mergeCell ref="T4:T5"/>
    <mergeCell ref="T6:T7"/>
    <mergeCell ref="T8:T9"/>
    <mergeCell ref="S34:S35"/>
    <mergeCell ref="S26:S27"/>
    <mergeCell ref="S28:S29"/>
    <mergeCell ref="S30:S31"/>
    <mergeCell ref="S32:S33"/>
    <mergeCell ref="S18:S19"/>
    <mergeCell ref="S20:S21"/>
    <mergeCell ref="S22:S23"/>
    <mergeCell ref="S24:S25"/>
    <mergeCell ref="N30:N31"/>
    <mergeCell ref="N32:N33"/>
    <mergeCell ref="N34:N35"/>
    <mergeCell ref="S4:S5"/>
    <mergeCell ref="S6:S7"/>
    <mergeCell ref="S8:S9"/>
    <mergeCell ref="S10:S11"/>
    <mergeCell ref="S12:S13"/>
    <mergeCell ref="S14:S15"/>
    <mergeCell ref="S16:S17"/>
    <mergeCell ref="N22:N23"/>
    <mergeCell ref="N24:N25"/>
    <mergeCell ref="N26:N27"/>
    <mergeCell ref="N28:N29"/>
    <mergeCell ref="N14:N15"/>
    <mergeCell ref="N16:N17"/>
    <mergeCell ref="N18:N19"/>
    <mergeCell ref="N20:N21"/>
    <mergeCell ref="N6:N7"/>
    <mergeCell ref="N8:N9"/>
    <mergeCell ref="N10:N11"/>
    <mergeCell ref="N12:N13"/>
    <mergeCell ref="A10:A11"/>
    <mergeCell ref="A8:A9"/>
    <mergeCell ref="O1:O3"/>
    <mergeCell ref="A1:A3"/>
    <mergeCell ref="B1:B3"/>
    <mergeCell ref="C1:C3"/>
    <mergeCell ref="A4:A5"/>
    <mergeCell ref="A6:A7"/>
    <mergeCell ref="N1:N3"/>
    <mergeCell ref="N4:N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N36:N37"/>
    <mergeCell ref="S36:S37"/>
    <mergeCell ref="T36:T3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ignoredErrors>
    <ignoredError sqref="S4:S3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pane ySplit="3" topLeftCell="BM22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7.125" style="62" customWidth="1"/>
    <col min="2" max="2" width="6.125" style="93" customWidth="1"/>
    <col min="3" max="3" width="6.875" style="93" customWidth="1"/>
    <col min="4" max="14" width="5.25390625" style="62" customWidth="1"/>
    <col min="15" max="15" width="5.375" style="94" customWidth="1"/>
    <col min="16" max="17" width="9.875" style="94" customWidth="1"/>
    <col min="18" max="16384" width="9.875" style="62" customWidth="1"/>
  </cols>
  <sheetData>
    <row r="1" spans="1:15" ht="12" customHeight="1">
      <c r="A1" s="53" t="s">
        <v>0</v>
      </c>
      <c r="B1" s="131" t="s">
        <v>1</v>
      </c>
      <c r="C1" s="131" t="s">
        <v>2</v>
      </c>
      <c r="D1" s="56"/>
      <c r="E1" s="57"/>
      <c r="F1" s="57"/>
      <c r="G1" s="57"/>
      <c r="H1" s="57"/>
      <c r="I1" s="58" t="s">
        <v>3</v>
      </c>
      <c r="J1" s="59">
        <v>100</v>
      </c>
      <c r="K1" s="60" t="s">
        <v>4</v>
      </c>
      <c r="L1" s="60"/>
      <c r="M1" s="60"/>
      <c r="N1" s="135" t="s">
        <v>23</v>
      </c>
      <c r="O1" s="99" t="s">
        <v>5</v>
      </c>
    </row>
    <row r="2" spans="1:15" ht="12" customHeight="1">
      <c r="A2" s="54"/>
      <c r="B2" s="132"/>
      <c r="C2" s="132"/>
      <c r="D2" s="63">
        <v>0.5</v>
      </c>
      <c r="E2" s="63">
        <v>0.6</v>
      </c>
      <c r="F2" s="63">
        <v>0.65</v>
      </c>
      <c r="G2" s="63">
        <v>0.7</v>
      </c>
      <c r="H2" s="63">
        <v>0.75</v>
      </c>
      <c r="I2" s="63">
        <v>0.8</v>
      </c>
      <c r="J2" s="63">
        <v>0.85</v>
      </c>
      <c r="K2" s="64">
        <v>0.9</v>
      </c>
      <c r="L2" s="64">
        <v>0.95</v>
      </c>
      <c r="M2" s="65">
        <v>0.975</v>
      </c>
      <c r="N2" s="136"/>
      <c r="O2" s="72"/>
    </row>
    <row r="3" spans="1:15" ht="12" customHeight="1">
      <c r="A3" s="55"/>
      <c r="B3" s="133"/>
      <c r="C3" s="133"/>
      <c r="D3" s="142">
        <f>ROUNDDOWN(($J$1*0.5)/2.5,0)*2.5</f>
        <v>50</v>
      </c>
      <c r="E3" s="142">
        <f>ROUNDDOWN(($J$1*0.6)/2.5,0)*2.5</f>
        <v>60</v>
      </c>
      <c r="F3" s="142">
        <f>ROUNDDOWN(($J$1*0.65)/2.5,0)*2.5</f>
        <v>65</v>
      </c>
      <c r="G3" s="142">
        <f>ROUNDDOWN(($J$1*0.7)/2.5,0)*2.5</f>
        <v>70</v>
      </c>
      <c r="H3" s="142">
        <f>ROUNDDOWN(($J$1*0.75)/2.5,0)*2.5</f>
        <v>75</v>
      </c>
      <c r="I3" s="142">
        <f>ROUNDDOWN(($J$1*0.8)/2.5,0)*2.5</f>
        <v>80</v>
      </c>
      <c r="J3" s="142">
        <f>ROUNDDOWN(($J$1*0.85)/2.5,0)*2.5</f>
        <v>85</v>
      </c>
      <c r="K3" s="143">
        <f>ROUNDDOWN(($J$1*0.9)/2.5,0)*2.5</f>
        <v>90</v>
      </c>
      <c r="L3" s="144">
        <f>ROUNDDOWN(($J$1*0.95)/2.5,0)*2.5</f>
        <v>95</v>
      </c>
      <c r="M3" s="145">
        <f>ROUNDDOWN(($J$1*0.975)/2.5,0)*2.5</f>
        <v>97.5</v>
      </c>
      <c r="N3" s="136"/>
      <c r="O3" s="72"/>
    </row>
    <row r="4" spans="1:17" s="70" customFormat="1" ht="11.25" customHeight="1">
      <c r="A4" s="130">
        <v>1</v>
      </c>
      <c r="B4" s="66" t="s">
        <v>6</v>
      </c>
      <c r="C4" s="66" t="s">
        <v>7</v>
      </c>
      <c r="D4" s="67">
        <v>5</v>
      </c>
      <c r="E4" s="67"/>
      <c r="F4" s="67" t="s">
        <v>15</v>
      </c>
      <c r="G4" s="68" t="s">
        <v>25</v>
      </c>
      <c r="H4" s="68"/>
      <c r="I4" s="68"/>
      <c r="J4" s="68"/>
      <c r="K4" s="68"/>
      <c r="L4" s="69"/>
      <c r="M4" s="69"/>
      <c r="N4" s="137"/>
      <c r="O4" s="95">
        <v>28</v>
      </c>
      <c r="P4" s="96"/>
      <c r="Q4" s="96"/>
    </row>
    <row r="5" spans="1:17" s="70" customFormat="1" ht="12" customHeight="1">
      <c r="A5" s="134"/>
      <c r="B5" s="71" t="s">
        <v>8</v>
      </c>
      <c r="C5" s="71" t="s">
        <v>9</v>
      </c>
      <c r="D5" s="68">
        <v>5</v>
      </c>
      <c r="E5" s="68"/>
      <c r="F5" s="68" t="s">
        <v>15</v>
      </c>
      <c r="G5" s="68" t="s">
        <v>25</v>
      </c>
      <c r="H5" s="68"/>
      <c r="I5" s="68"/>
      <c r="J5" s="68"/>
      <c r="K5" s="68"/>
      <c r="L5" s="68"/>
      <c r="M5" s="68"/>
      <c r="N5" s="138"/>
      <c r="O5" s="95">
        <v>28</v>
      </c>
      <c r="P5" s="96"/>
      <c r="Q5" s="96"/>
    </row>
    <row r="6" spans="1:17" s="74" customFormat="1" ht="12" customHeight="1">
      <c r="A6" s="129">
        <v>2</v>
      </c>
      <c r="B6" s="61" t="s">
        <v>6</v>
      </c>
      <c r="C6" s="61" t="s">
        <v>7</v>
      </c>
      <c r="D6" s="73">
        <v>5</v>
      </c>
      <c r="E6" s="73"/>
      <c r="F6" s="73" t="s">
        <v>18</v>
      </c>
      <c r="G6" s="73" t="s">
        <v>18</v>
      </c>
      <c r="H6" s="73" t="s">
        <v>18</v>
      </c>
      <c r="I6" s="73"/>
      <c r="J6" s="73"/>
      <c r="K6" s="73"/>
      <c r="L6" s="73"/>
      <c r="M6" s="73"/>
      <c r="N6" s="140"/>
      <c r="O6" s="97">
        <v>23</v>
      </c>
      <c r="P6" s="96"/>
      <c r="Q6" s="94"/>
    </row>
    <row r="7" spans="1:17" s="74" customFormat="1" ht="12" customHeight="1">
      <c r="A7" s="129"/>
      <c r="B7" s="75" t="s">
        <v>8</v>
      </c>
      <c r="C7" s="75" t="s">
        <v>9</v>
      </c>
      <c r="D7" s="73">
        <v>5</v>
      </c>
      <c r="E7" s="73">
        <v>4</v>
      </c>
      <c r="F7" s="73">
        <v>4</v>
      </c>
      <c r="G7" s="73" t="s">
        <v>18</v>
      </c>
      <c r="H7" s="73" t="s">
        <v>26</v>
      </c>
      <c r="I7" s="73"/>
      <c r="J7" s="73"/>
      <c r="K7" s="73"/>
      <c r="L7" s="73"/>
      <c r="M7" s="73"/>
      <c r="N7" s="141"/>
      <c r="O7" s="97">
        <v>27</v>
      </c>
      <c r="P7" s="96"/>
      <c r="Q7" s="94"/>
    </row>
    <row r="8" spans="1:17" s="70" customFormat="1" ht="12" customHeight="1">
      <c r="A8" s="130">
        <v>3</v>
      </c>
      <c r="B8" s="76" t="s">
        <v>6</v>
      </c>
      <c r="C8" s="76" t="s">
        <v>7</v>
      </c>
      <c r="D8" s="68">
        <v>5</v>
      </c>
      <c r="E8" s="68">
        <v>5</v>
      </c>
      <c r="F8" s="68" t="s">
        <v>15</v>
      </c>
      <c r="G8" s="68" t="s">
        <v>18</v>
      </c>
      <c r="H8" s="68" t="s">
        <v>11</v>
      </c>
      <c r="I8" s="68"/>
      <c r="J8" s="68"/>
      <c r="K8" s="68"/>
      <c r="L8" s="68"/>
      <c r="M8" s="68"/>
      <c r="N8" s="137"/>
      <c r="O8" s="95">
        <v>33</v>
      </c>
      <c r="P8" s="96"/>
      <c r="Q8" s="96"/>
    </row>
    <row r="9" spans="1:17" s="70" customFormat="1" ht="12" customHeight="1">
      <c r="A9" s="130"/>
      <c r="B9" s="76" t="s">
        <v>8</v>
      </c>
      <c r="C9" s="76" t="s">
        <v>9</v>
      </c>
      <c r="D9" s="68">
        <v>5</v>
      </c>
      <c r="E9" s="68"/>
      <c r="F9" s="68" t="s">
        <v>15</v>
      </c>
      <c r="G9" s="68" t="s">
        <v>17</v>
      </c>
      <c r="H9" s="68" t="s">
        <v>19</v>
      </c>
      <c r="I9" s="68"/>
      <c r="J9" s="68"/>
      <c r="K9" s="68"/>
      <c r="L9" s="68"/>
      <c r="M9" s="68"/>
      <c r="N9" s="138"/>
      <c r="O9" s="95">
        <v>35</v>
      </c>
      <c r="P9" s="96"/>
      <c r="Q9" s="96"/>
    </row>
    <row r="10" spans="1:17" s="74" customFormat="1" ht="12" customHeight="1">
      <c r="A10" s="129">
        <v>4</v>
      </c>
      <c r="B10" s="77" t="s">
        <v>6</v>
      </c>
      <c r="C10" s="78" t="s">
        <v>7</v>
      </c>
      <c r="D10" s="79">
        <v>5</v>
      </c>
      <c r="E10" s="79">
        <v>4</v>
      </c>
      <c r="F10" s="80" t="s">
        <v>15</v>
      </c>
      <c r="G10" s="73" t="s">
        <v>11</v>
      </c>
      <c r="H10" s="73" t="s">
        <v>18</v>
      </c>
      <c r="I10" s="73"/>
      <c r="J10" s="73"/>
      <c r="K10" s="73"/>
      <c r="L10" s="73"/>
      <c r="M10" s="73"/>
      <c r="N10" s="140"/>
      <c r="O10" s="97">
        <v>32</v>
      </c>
      <c r="P10" s="96"/>
      <c r="Q10" s="94"/>
    </row>
    <row r="11" spans="1:17" s="74" customFormat="1" ht="12" customHeight="1">
      <c r="A11" s="129"/>
      <c r="B11" s="75" t="s">
        <v>8</v>
      </c>
      <c r="C11" s="81" t="s">
        <v>9</v>
      </c>
      <c r="D11" s="82">
        <v>5</v>
      </c>
      <c r="E11" s="82"/>
      <c r="F11" s="83" t="s">
        <v>15</v>
      </c>
      <c r="G11" s="84" t="s">
        <v>17</v>
      </c>
      <c r="H11" s="84"/>
      <c r="I11" s="84"/>
      <c r="J11" s="84"/>
      <c r="K11" s="84"/>
      <c r="L11" s="84"/>
      <c r="M11" s="84"/>
      <c r="N11" s="141"/>
      <c r="O11" s="98">
        <v>29</v>
      </c>
      <c r="P11" s="96"/>
      <c r="Q11" s="94"/>
    </row>
    <row r="12" spans="1:17" s="70" customFormat="1" ht="12" customHeight="1">
      <c r="A12" s="130">
        <v>5</v>
      </c>
      <c r="B12" s="76" t="s">
        <v>6</v>
      </c>
      <c r="C12" s="76" t="s">
        <v>7</v>
      </c>
      <c r="D12" s="68">
        <v>5</v>
      </c>
      <c r="E12" s="68">
        <v>5</v>
      </c>
      <c r="F12" s="68">
        <v>4</v>
      </c>
      <c r="G12" s="68" t="s">
        <v>18</v>
      </c>
      <c r="H12" s="68">
        <v>3</v>
      </c>
      <c r="I12" s="68" t="s">
        <v>27</v>
      </c>
      <c r="J12" s="68"/>
      <c r="K12" s="68"/>
      <c r="L12" s="68"/>
      <c r="M12" s="68"/>
      <c r="N12" s="137"/>
      <c r="O12" s="95">
        <v>35</v>
      </c>
      <c r="P12" s="96"/>
      <c r="Q12" s="96"/>
    </row>
    <row r="13" spans="1:17" s="70" customFormat="1" ht="12" customHeight="1">
      <c r="A13" s="130"/>
      <c r="B13" s="76" t="s">
        <v>8</v>
      </c>
      <c r="C13" s="76" t="s">
        <v>9</v>
      </c>
      <c r="D13" s="68">
        <v>5</v>
      </c>
      <c r="E13" s="68">
        <v>5</v>
      </c>
      <c r="F13" s="68">
        <v>5</v>
      </c>
      <c r="G13" s="68">
        <v>5</v>
      </c>
      <c r="H13" s="68">
        <v>4</v>
      </c>
      <c r="I13" s="68" t="s">
        <v>11</v>
      </c>
      <c r="J13" s="68">
        <v>3</v>
      </c>
      <c r="K13" s="68"/>
      <c r="L13" s="68"/>
      <c r="M13" s="68"/>
      <c r="N13" s="138"/>
      <c r="O13" s="95">
        <v>36</v>
      </c>
      <c r="P13" s="96"/>
      <c r="Q13" s="96"/>
    </row>
    <row r="14" spans="1:17" s="74" customFormat="1" ht="12" customHeight="1">
      <c r="A14" s="129">
        <v>6</v>
      </c>
      <c r="B14" s="77" t="s">
        <v>6</v>
      </c>
      <c r="C14" s="78" t="s">
        <v>7</v>
      </c>
      <c r="D14" s="79">
        <v>5</v>
      </c>
      <c r="E14" s="79"/>
      <c r="F14" s="80">
        <v>4</v>
      </c>
      <c r="G14" s="73" t="s">
        <v>15</v>
      </c>
      <c r="H14" s="73" t="s">
        <v>27</v>
      </c>
      <c r="I14" s="73"/>
      <c r="J14" s="73"/>
      <c r="K14" s="73"/>
      <c r="L14" s="73"/>
      <c r="M14" s="73"/>
      <c r="N14" s="140"/>
      <c r="O14" s="97">
        <v>29</v>
      </c>
      <c r="P14" s="96"/>
      <c r="Q14" s="94"/>
    </row>
    <row r="15" spans="1:17" s="74" customFormat="1" ht="12" customHeight="1">
      <c r="A15" s="129"/>
      <c r="B15" s="75" t="s">
        <v>8</v>
      </c>
      <c r="C15" s="81" t="s">
        <v>9</v>
      </c>
      <c r="D15" s="82">
        <v>5</v>
      </c>
      <c r="E15" s="82"/>
      <c r="F15" s="83"/>
      <c r="G15" s="84" t="s">
        <v>15</v>
      </c>
      <c r="H15" s="84" t="s">
        <v>11</v>
      </c>
      <c r="I15" s="84"/>
      <c r="J15" s="84"/>
      <c r="K15" s="84"/>
      <c r="L15" s="84"/>
      <c r="M15" s="84"/>
      <c r="N15" s="141"/>
      <c r="O15" s="98">
        <v>22</v>
      </c>
      <c r="P15" s="96"/>
      <c r="Q15" s="94"/>
    </row>
    <row r="16" spans="1:17" s="70" customFormat="1" ht="12" customHeight="1">
      <c r="A16" s="130">
        <v>7</v>
      </c>
      <c r="B16" s="76" t="s">
        <v>6</v>
      </c>
      <c r="C16" s="76" t="s">
        <v>7</v>
      </c>
      <c r="D16" s="68">
        <v>5</v>
      </c>
      <c r="E16" s="68"/>
      <c r="F16" s="68" t="s">
        <v>13</v>
      </c>
      <c r="G16" s="68" t="s">
        <v>18</v>
      </c>
      <c r="H16" s="68" t="s">
        <v>18</v>
      </c>
      <c r="I16" s="68" t="s">
        <v>18</v>
      </c>
      <c r="J16" s="68">
        <v>2</v>
      </c>
      <c r="K16" s="68"/>
      <c r="L16" s="68"/>
      <c r="M16" s="68"/>
      <c r="N16" s="137"/>
      <c r="O16" s="95">
        <v>37</v>
      </c>
      <c r="P16" s="96"/>
      <c r="Q16" s="96"/>
    </row>
    <row r="17" spans="1:17" s="70" customFormat="1" ht="12" customHeight="1">
      <c r="A17" s="130"/>
      <c r="B17" s="76" t="s">
        <v>8</v>
      </c>
      <c r="C17" s="76" t="s">
        <v>9</v>
      </c>
      <c r="D17" s="68">
        <v>5</v>
      </c>
      <c r="E17" s="68"/>
      <c r="F17" s="68" t="s">
        <v>18</v>
      </c>
      <c r="G17" s="68" t="s">
        <v>18</v>
      </c>
      <c r="H17" s="68" t="s">
        <v>18</v>
      </c>
      <c r="I17" s="68" t="s">
        <v>18</v>
      </c>
      <c r="J17" s="68" t="s">
        <v>18</v>
      </c>
      <c r="K17" s="68"/>
      <c r="L17" s="68"/>
      <c r="M17" s="68"/>
      <c r="N17" s="138"/>
      <c r="O17" s="95">
        <v>35</v>
      </c>
      <c r="P17" s="96"/>
      <c r="Q17" s="96"/>
    </row>
    <row r="18" spans="1:17" s="74" customFormat="1" ht="12" customHeight="1">
      <c r="A18" s="129">
        <v>8</v>
      </c>
      <c r="B18" s="77" t="s">
        <v>6</v>
      </c>
      <c r="C18" s="78" t="s">
        <v>7</v>
      </c>
      <c r="D18" s="79">
        <v>5</v>
      </c>
      <c r="E18" s="79"/>
      <c r="F18" s="80">
        <v>4</v>
      </c>
      <c r="G18" s="73">
        <v>4</v>
      </c>
      <c r="H18" s="73">
        <v>4</v>
      </c>
      <c r="I18" s="73" t="s">
        <v>13</v>
      </c>
      <c r="J18" s="73"/>
      <c r="K18" s="73"/>
      <c r="L18" s="73"/>
      <c r="M18" s="73"/>
      <c r="N18" s="140"/>
      <c r="O18" s="97">
        <v>33</v>
      </c>
      <c r="P18" s="96"/>
      <c r="Q18" s="94"/>
    </row>
    <row r="19" spans="1:17" s="74" customFormat="1" ht="12" customHeight="1">
      <c r="A19" s="129"/>
      <c r="B19" s="75" t="s">
        <v>8</v>
      </c>
      <c r="C19" s="81" t="s">
        <v>9</v>
      </c>
      <c r="D19" s="82">
        <v>5</v>
      </c>
      <c r="E19" s="82">
        <v>4</v>
      </c>
      <c r="F19" s="83" t="s">
        <v>15</v>
      </c>
      <c r="G19" s="84" t="s">
        <v>18</v>
      </c>
      <c r="H19" s="84" t="s">
        <v>18</v>
      </c>
      <c r="I19" s="84" t="s">
        <v>20</v>
      </c>
      <c r="J19" s="84"/>
      <c r="K19" s="84"/>
      <c r="L19" s="84"/>
      <c r="M19" s="84"/>
      <c r="N19" s="141"/>
      <c r="O19" s="98">
        <v>29</v>
      </c>
      <c r="P19" s="96"/>
      <c r="Q19" s="94"/>
    </row>
    <row r="20" spans="1:17" s="70" customFormat="1" ht="12" customHeight="1">
      <c r="A20" s="130">
        <v>9</v>
      </c>
      <c r="B20" s="76" t="s">
        <v>6</v>
      </c>
      <c r="C20" s="76" t="s">
        <v>7</v>
      </c>
      <c r="D20" s="68">
        <v>5</v>
      </c>
      <c r="E20" s="68"/>
      <c r="F20" s="68">
        <v>4</v>
      </c>
      <c r="G20" s="68" t="s">
        <v>15</v>
      </c>
      <c r="H20" s="68" t="s">
        <v>15</v>
      </c>
      <c r="I20" s="68" t="s">
        <v>18</v>
      </c>
      <c r="J20" s="68" t="s">
        <v>18</v>
      </c>
      <c r="K20" s="68" t="s">
        <v>20</v>
      </c>
      <c r="L20" s="68"/>
      <c r="M20" s="68"/>
      <c r="N20" s="137"/>
      <c r="O20" s="95">
        <v>41</v>
      </c>
      <c r="P20" s="96"/>
      <c r="Q20" s="96"/>
    </row>
    <row r="21" spans="1:17" s="70" customFormat="1" ht="12" customHeight="1">
      <c r="A21" s="130"/>
      <c r="B21" s="76" t="s">
        <v>8</v>
      </c>
      <c r="C21" s="76" t="s">
        <v>9</v>
      </c>
      <c r="D21" s="68">
        <v>5</v>
      </c>
      <c r="E21" s="68"/>
      <c r="F21" s="68">
        <v>4</v>
      </c>
      <c r="G21" s="68" t="s">
        <v>15</v>
      </c>
      <c r="H21" s="68" t="s">
        <v>18</v>
      </c>
      <c r="I21" s="68" t="s">
        <v>20</v>
      </c>
      <c r="J21" s="68" t="s">
        <v>20</v>
      </c>
      <c r="K21" s="68"/>
      <c r="L21" s="68"/>
      <c r="M21" s="68"/>
      <c r="N21" s="138"/>
      <c r="O21" s="95">
        <v>31</v>
      </c>
      <c r="P21" s="96"/>
      <c r="Q21" s="96"/>
    </row>
    <row r="22" spans="1:17" s="74" customFormat="1" ht="12" customHeight="1">
      <c r="A22" s="129">
        <v>10</v>
      </c>
      <c r="B22" s="77" t="s">
        <v>6</v>
      </c>
      <c r="C22" s="78" t="s">
        <v>7</v>
      </c>
      <c r="D22" s="79">
        <v>5</v>
      </c>
      <c r="E22" s="79"/>
      <c r="F22" s="80">
        <v>6</v>
      </c>
      <c r="G22" s="73" t="s">
        <v>14</v>
      </c>
      <c r="H22" s="73" t="s">
        <v>15</v>
      </c>
      <c r="I22" s="73" t="s">
        <v>18</v>
      </c>
      <c r="J22" s="73" t="s">
        <v>19</v>
      </c>
      <c r="K22" s="73"/>
      <c r="L22" s="73"/>
      <c r="M22" s="73"/>
      <c r="N22" s="140"/>
      <c r="O22" s="97">
        <v>41</v>
      </c>
      <c r="P22" s="96"/>
      <c r="Q22" s="94"/>
    </row>
    <row r="23" spans="1:17" s="74" customFormat="1" ht="12" customHeight="1">
      <c r="A23" s="129"/>
      <c r="B23" s="75" t="s">
        <v>8</v>
      </c>
      <c r="C23" s="81" t="s">
        <v>9</v>
      </c>
      <c r="D23" s="82">
        <v>6</v>
      </c>
      <c r="E23" s="82"/>
      <c r="F23" s="83" t="s">
        <v>24</v>
      </c>
      <c r="G23" s="84" t="s">
        <v>14</v>
      </c>
      <c r="H23" s="84" t="s">
        <v>13</v>
      </c>
      <c r="I23" s="84"/>
      <c r="J23" s="84"/>
      <c r="K23" s="84"/>
      <c r="L23" s="84"/>
      <c r="M23" s="84"/>
      <c r="N23" s="141"/>
      <c r="O23" s="98">
        <v>40</v>
      </c>
      <c r="P23" s="96"/>
      <c r="Q23" s="94"/>
    </row>
    <row r="24" spans="1:17" s="70" customFormat="1" ht="12" customHeight="1">
      <c r="A24" s="130">
        <v>11</v>
      </c>
      <c r="B24" s="76" t="s">
        <v>6</v>
      </c>
      <c r="C24" s="76" t="s">
        <v>7</v>
      </c>
      <c r="D24" s="68">
        <v>5</v>
      </c>
      <c r="E24" s="68"/>
      <c r="F24" s="68">
        <v>5</v>
      </c>
      <c r="G24" s="68" t="s">
        <v>14</v>
      </c>
      <c r="H24" s="68" t="s">
        <v>15</v>
      </c>
      <c r="I24" s="68" t="s">
        <v>18</v>
      </c>
      <c r="J24" s="68" t="s">
        <v>18</v>
      </c>
      <c r="K24" s="68" t="s">
        <v>20</v>
      </c>
      <c r="L24" s="68"/>
      <c r="M24" s="68"/>
      <c r="N24" s="137"/>
      <c r="O24" s="95">
        <v>44</v>
      </c>
      <c r="P24" s="96"/>
      <c r="Q24" s="96"/>
    </row>
    <row r="25" spans="1:17" s="70" customFormat="1" ht="12" customHeight="1">
      <c r="A25" s="130"/>
      <c r="B25" s="76" t="s">
        <v>8</v>
      </c>
      <c r="C25" s="76" t="s">
        <v>9</v>
      </c>
      <c r="D25" s="68">
        <v>5</v>
      </c>
      <c r="E25" s="68"/>
      <c r="F25" s="68">
        <v>5</v>
      </c>
      <c r="G25" s="68">
        <v>4</v>
      </c>
      <c r="H25" s="68" t="s">
        <v>18</v>
      </c>
      <c r="I25" s="68" t="s">
        <v>18</v>
      </c>
      <c r="J25" s="68">
        <v>2</v>
      </c>
      <c r="K25" s="68" t="s">
        <v>19</v>
      </c>
      <c r="L25" s="68"/>
      <c r="M25" s="68"/>
      <c r="N25" s="138"/>
      <c r="O25" s="95">
        <v>34</v>
      </c>
      <c r="P25" s="96"/>
      <c r="Q25" s="96"/>
    </row>
    <row r="26" spans="1:17" s="74" customFormat="1" ht="12" customHeight="1">
      <c r="A26" s="129">
        <v>12</v>
      </c>
      <c r="B26" s="77" t="s">
        <v>6</v>
      </c>
      <c r="C26" s="78" t="s">
        <v>7</v>
      </c>
      <c r="D26" s="79">
        <v>5</v>
      </c>
      <c r="E26" s="79"/>
      <c r="F26" s="80"/>
      <c r="G26" s="73">
        <v>4</v>
      </c>
      <c r="H26" s="73" t="s">
        <v>15</v>
      </c>
      <c r="I26" s="73" t="s">
        <v>15</v>
      </c>
      <c r="J26" s="73">
        <v>3</v>
      </c>
      <c r="K26" s="73">
        <v>2</v>
      </c>
      <c r="L26" s="73"/>
      <c r="M26" s="73"/>
      <c r="N26" s="140"/>
      <c r="O26" s="97">
        <v>30</v>
      </c>
      <c r="P26" s="96"/>
      <c r="Q26" s="94"/>
    </row>
    <row r="27" spans="1:17" s="74" customFormat="1" ht="12" customHeight="1">
      <c r="A27" s="129"/>
      <c r="B27" s="75" t="s">
        <v>8</v>
      </c>
      <c r="C27" s="81" t="s">
        <v>9</v>
      </c>
      <c r="D27" s="82">
        <v>5</v>
      </c>
      <c r="E27" s="82"/>
      <c r="F27" s="83">
        <v>4</v>
      </c>
      <c r="G27" s="84" t="s">
        <v>15</v>
      </c>
      <c r="H27" s="84" t="s">
        <v>15</v>
      </c>
      <c r="I27" s="84">
        <v>3</v>
      </c>
      <c r="J27" s="84">
        <v>2</v>
      </c>
      <c r="K27" s="84"/>
      <c r="L27" s="84"/>
      <c r="M27" s="84"/>
      <c r="N27" s="141"/>
      <c r="O27" s="98">
        <v>30</v>
      </c>
      <c r="P27" s="96"/>
      <c r="Q27" s="94"/>
    </row>
    <row r="28" spans="1:17" s="70" customFormat="1" ht="12" customHeight="1">
      <c r="A28" s="130">
        <v>13</v>
      </c>
      <c r="B28" s="76" t="s">
        <v>6</v>
      </c>
      <c r="C28" s="76" t="s">
        <v>7</v>
      </c>
      <c r="D28" s="68">
        <v>5</v>
      </c>
      <c r="E28" s="68"/>
      <c r="F28" s="68"/>
      <c r="G28" s="68"/>
      <c r="H28" s="68">
        <v>4</v>
      </c>
      <c r="I28" s="68" t="s">
        <v>18</v>
      </c>
      <c r="J28" s="68" t="s">
        <v>18</v>
      </c>
      <c r="K28" s="68" t="s">
        <v>20</v>
      </c>
      <c r="L28" s="68">
        <v>1</v>
      </c>
      <c r="M28" s="68"/>
      <c r="N28" s="137"/>
      <c r="O28" s="95">
        <v>26</v>
      </c>
      <c r="P28" s="96"/>
      <c r="Q28" s="96"/>
    </row>
    <row r="29" spans="1:17" s="70" customFormat="1" ht="12" customHeight="1">
      <c r="A29" s="130"/>
      <c r="B29" s="76" t="s">
        <v>8</v>
      </c>
      <c r="C29" s="76" t="s">
        <v>9</v>
      </c>
      <c r="D29" s="68">
        <v>5</v>
      </c>
      <c r="E29" s="68"/>
      <c r="F29" s="68">
        <v>5</v>
      </c>
      <c r="G29" s="68" t="s">
        <v>13</v>
      </c>
      <c r="H29" s="68" t="s">
        <v>13</v>
      </c>
      <c r="I29" s="68" t="s">
        <v>20</v>
      </c>
      <c r="J29" s="68">
        <v>2</v>
      </c>
      <c r="K29" s="68" t="s">
        <v>22</v>
      </c>
      <c r="L29" s="68">
        <v>1</v>
      </c>
      <c r="M29" s="68"/>
      <c r="N29" s="138"/>
      <c r="O29" s="95">
        <v>43</v>
      </c>
      <c r="P29" s="96"/>
      <c r="Q29" s="96"/>
    </row>
    <row r="30" spans="1:17" s="74" customFormat="1" ht="12" customHeight="1">
      <c r="A30" s="129">
        <v>14</v>
      </c>
      <c r="B30" s="77" t="s">
        <v>6</v>
      </c>
      <c r="C30" s="78" t="s">
        <v>7</v>
      </c>
      <c r="D30" s="79">
        <v>5</v>
      </c>
      <c r="E30" s="79"/>
      <c r="F30" s="80"/>
      <c r="G30" s="73" t="s">
        <v>18</v>
      </c>
      <c r="H30" s="73" t="s">
        <v>18</v>
      </c>
      <c r="I30" s="73" t="s">
        <v>18</v>
      </c>
      <c r="J30" s="73" t="s">
        <v>18</v>
      </c>
      <c r="K30" s="73" t="s">
        <v>20</v>
      </c>
      <c r="L30" s="73"/>
      <c r="M30" s="73"/>
      <c r="N30" s="140"/>
      <c r="O30" s="97">
        <v>33</v>
      </c>
      <c r="P30" s="96"/>
      <c r="Q30" s="94"/>
    </row>
    <row r="31" spans="1:17" s="74" customFormat="1" ht="12" customHeight="1">
      <c r="A31" s="129"/>
      <c r="B31" s="75" t="s">
        <v>8</v>
      </c>
      <c r="C31" s="81" t="s">
        <v>9</v>
      </c>
      <c r="D31" s="82">
        <v>5</v>
      </c>
      <c r="E31" s="82"/>
      <c r="F31" s="83"/>
      <c r="G31" s="84">
        <v>4</v>
      </c>
      <c r="H31" s="84" t="s">
        <v>18</v>
      </c>
      <c r="I31" s="84" t="s">
        <v>18</v>
      </c>
      <c r="J31" s="84">
        <v>2</v>
      </c>
      <c r="K31" s="84"/>
      <c r="L31" s="84"/>
      <c r="M31" s="84"/>
      <c r="N31" s="141"/>
      <c r="O31" s="98">
        <v>23</v>
      </c>
      <c r="P31" s="96"/>
      <c r="Q31" s="94"/>
    </row>
    <row r="32" spans="1:17" s="70" customFormat="1" ht="12" customHeight="1">
      <c r="A32" s="130">
        <v>15</v>
      </c>
      <c r="B32" s="76" t="s">
        <v>6</v>
      </c>
      <c r="C32" s="76" t="s">
        <v>7</v>
      </c>
      <c r="D32" s="68">
        <v>5</v>
      </c>
      <c r="E32" s="68"/>
      <c r="F32" s="68"/>
      <c r="G32" s="68"/>
      <c r="H32" s="68" t="s">
        <v>18</v>
      </c>
      <c r="I32" s="68" t="s">
        <v>18</v>
      </c>
      <c r="J32" s="68" t="s">
        <v>20</v>
      </c>
      <c r="K32" s="68" t="s">
        <v>22</v>
      </c>
      <c r="L32" s="68">
        <v>1</v>
      </c>
      <c r="M32" s="68">
        <v>1</v>
      </c>
      <c r="N32" s="137"/>
      <c r="O32" s="95">
        <v>25</v>
      </c>
      <c r="P32" s="96"/>
      <c r="Q32" s="96"/>
    </row>
    <row r="33" spans="1:17" s="70" customFormat="1" ht="12" customHeight="1">
      <c r="A33" s="130"/>
      <c r="B33" s="76" t="s">
        <v>8</v>
      </c>
      <c r="C33" s="76" t="s">
        <v>9</v>
      </c>
      <c r="D33" s="68">
        <v>5</v>
      </c>
      <c r="E33" s="68"/>
      <c r="F33" s="68">
        <v>3</v>
      </c>
      <c r="G33" s="68">
        <v>3</v>
      </c>
      <c r="H33" s="68" t="s">
        <v>20</v>
      </c>
      <c r="I33" s="68" t="s">
        <v>21</v>
      </c>
      <c r="J33" s="68"/>
      <c r="K33" s="68"/>
      <c r="L33" s="68"/>
      <c r="M33" s="68"/>
      <c r="N33" s="138"/>
      <c r="O33" s="95">
        <v>18</v>
      </c>
      <c r="P33" s="96"/>
      <c r="Q33" s="96"/>
    </row>
    <row r="34" spans="1:17" s="74" customFormat="1" ht="12" customHeight="1">
      <c r="A34" s="139">
        <v>16</v>
      </c>
      <c r="B34" s="85" t="s">
        <v>6</v>
      </c>
      <c r="C34" s="78" t="s">
        <v>7</v>
      </c>
      <c r="D34" s="79">
        <v>5</v>
      </c>
      <c r="E34" s="79"/>
      <c r="F34" s="80"/>
      <c r="G34" s="73" t="s">
        <v>13</v>
      </c>
      <c r="H34" s="73" t="s">
        <v>19</v>
      </c>
      <c r="I34" s="73">
        <v>2</v>
      </c>
      <c r="J34" s="73">
        <v>1</v>
      </c>
      <c r="K34" s="73"/>
      <c r="L34" s="73"/>
      <c r="M34" s="73"/>
      <c r="N34" s="140"/>
      <c r="O34" s="97">
        <v>26</v>
      </c>
      <c r="P34" s="96"/>
      <c r="Q34" s="94"/>
    </row>
    <row r="35" spans="1:17" s="74" customFormat="1" ht="12" customHeight="1">
      <c r="A35" s="139"/>
      <c r="B35" s="86" t="s">
        <v>8</v>
      </c>
      <c r="C35" s="78" t="s">
        <v>9</v>
      </c>
      <c r="D35" s="79">
        <v>5</v>
      </c>
      <c r="E35" s="79"/>
      <c r="F35" s="87"/>
      <c r="G35" s="88"/>
      <c r="H35" s="88"/>
      <c r="I35" s="88"/>
      <c r="J35" s="88"/>
      <c r="K35" s="88"/>
      <c r="L35" s="88"/>
      <c r="M35" s="88"/>
      <c r="N35" s="141"/>
      <c r="O35" s="100"/>
      <c r="P35" s="94"/>
      <c r="Q35" s="94"/>
    </row>
    <row r="36" spans="1:17" s="70" customFormat="1" ht="12" customHeight="1">
      <c r="A36" s="89"/>
      <c r="B36" s="90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101"/>
      <c r="P36" s="96"/>
      <c r="Q36" s="96"/>
    </row>
    <row r="37" ht="11.25">
      <c r="A37" s="92"/>
    </row>
    <row r="38" ht="11.25">
      <c r="D38" s="62" t="s">
        <v>12</v>
      </c>
    </row>
  </sheetData>
  <mergeCells count="37">
    <mergeCell ref="N30:N31"/>
    <mergeCell ref="N32:N33"/>
    <mergeCell ref="N34:N35"/>
    <mergeCell ref="N22:N23"/>
    <mergeCell ref="N24:N25"/>
    <mergeCell ref="N26:N27"/>
    <mergeCell ref="N28:N29"/>
    <mergeCell ref="N14:N15"/>
    <mergeCell ref="N16:N17"/>
    <mergeCell ref="N18:N19"/>
    <mergeCell ref="N20:N21"/>
    <mergeCell ref="N6:N7"/>
    <mergeCell ref="N8:N9"/>
    <mergeCell ref="N10:N11"/>
    <mergeCell ref="N12:N1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10:A11"/>
    <mergeCell ref="A8:A9"/>
    <mergeCell ref="O1:O3"/>
    <mergeCell ref="A1:A3"/>
    <mergeCell ref="B1:B3"/>
    <mergeCell ref="C1:C3"/>
    <mergeCell ref="A4:A5"/>
    <mergeCell ref="A6:A7"/>
    <mergeCell ref="N1:N3"/>
    <mergeCell ref="N4:N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ySplit="3" topLeftCell="BM4" activePane="bottomLeft" state="frozen"/>
      <selection pane="topLeft" activeCell="A1" sqref="A1"/>
      <selection pane="bottomLeft" activeCell="I36" sqref="I36"/>
    </sheetView>
  </sheetViews>
  <sheetFormatPr defaultColWidth="9.00390625" defaultRowHeight="12.75"/>
  <cols>
    <col min="1" max="1" width="7.125" style="1" customWidth="1"/>
    <col min="2" max="2" width="6.125" style="12" customWidth="1"/>
    <col min="3" max="3" width="6.875" style="12" customWidth="1"/>
    <col min="4" max="13" width="5.25390625" style="1" customWidth="1"/>
    <col min="14" max="14" width="5.375" style="1" customWidth="1"/>
    <col min="15" max="16384" width="9.875" style="1" customWidth="1"/>
  </cols>
  <sheetData>
    <row r="1" spans="1:14" ht="12" customHeight="1">
      <c r="A1" s="116" t="s">
        <v>0</v>
      </c>
      <c r="B1" s="119" t="s">
        <v>1</v>
      </c>
      <c r="C1" s="119" t="s">
        <v>2</v>
      </c>
      <c r="D1" s="35"/>
      <c r="E1" s="36"/>
      <c r="F1" s="36"/>
      <c r="G1" s="36"/>
      <c r="H1" s="36"/>
      <c r="I1" s="37" t="s">
        <v>3</v>
      </c>
      <c r="J1" s="38">
        <v>120</v>
      </c>
      <c r="K1" s="39" t="s">
        <v>4</v>
      </c>
      <c r="L1" s="39"/>
      <c r="M1" s="39"/>
      <c r="N1" s="114" t="s">
        <v>5</v>
      </c>
    </row>
    <row r="2" spans="1:14" ht="12" customHeight="1">
      <c r="A2" s="117"/>
      <c r="B2" s="120"/>
      <c r="C2" s="120"/>
      <c r="D2" s="40">
        <v>0.5</v>
      </c>
      <c r="E2" s="40">
        <v>0.6</v>
      </c>
      <c r="F2" s="40">
        <v>0.65</v>
      </c>
      <c r="G2" s="40">
        <v>0.7</v>
      </c>
      <c r="H2" s="40">
        <v>0.75</v>
      </c>
      <c r="I2" s="40">
        <v>0.8</v>
      </c>
      <c r="J2" s="40">
        <v>0.85</v>
      </c>
      <c r="K2" s="41">
        <v>0.9</v>
      </c>
      <c r="L2" s="41">
        <v>0.95</v>
      </c>
      <c r="M2" s="45">
        <v>0.975</v>
      </c>
      <c r="N2" s="115"/>
    </row>
    <row r="3" spans="1:14" ht="12" customHeight="1">
      <c r="A3" s="118"/>
      <c r="B3" s="121"/>
      <c r="C3" s="121"/>
      <c r="D3" s="42">
        <f>ROUNDDOWN(($J$1*0.5)/2.5,0)*2.5</f>
        <v>60</v>
      </c>
      <c r="E3" s="42">
        <f>ROUNDDOWN(($J$1*0.6)/2.5,0)*2.5</f>
        <v>70</v>
      </c>
      <c r="F3" s="42">
        <f>ROUNDDOWN(($J$1*0.65)/2.5,0)*2.5</f>
        <v>77.5</v>
      </c>
      <c r="G3" s="42">
        <f>ROUNDDOWN(($J$1*0.7)/2.5,0)*2.5</f>
        <v>82.5</v>
      </c>
      <c r="H3" s="42">
        <f>ROUNDDOWN(($J$1*0.75)/2.5,0)*2.5</f>
        <v>90</v>
      </c>
      <c r="I3" s="42">
        <f>ROUNDDOWN(($J$1*0.8)/2.5,0)*2.5</f>
        <v>95</v>
      </c>
      <c r="J3" s="42">
        <f>ROUNDDOWN(($J$1*0.85)/2.5,0)*2.5</f>
        <v>100</v>
      </c>
      <c r="K3" s="43">
        <f>ROUNDDOWN(($J$1*0.9)/2.5,0)*2.5</f>
        <v>107.5</v>
      </c>
      <c r="L3" s="27">
        <f>ROUNDDOWN(($J$1*0.95)/2.5,0)*2.5</f>
        <v>112.5</v>
      </c>
      <c r="M3" s="44">
        <f>ROUNDDOWN(($J$1*0.975)/2.5,0)*2.5</f>
        <v>115</v>
      </c>
      <c r="N3" s="115"/>
    </row>
    <row r="4" spans="1:14" s="7" customFormat="1" ht="11.25" customHeight="1">
      <c r="A4" s="17">
        <v>1</v>
      </c>
      <c r="B4" s="2" t="s">
        <v>6</v>
      </c>
      <c r="C4" s="2" t="s">
        <v>28</v>
      </c>
      <c r="D4" s="4"/>
      <c r="E4" s="4">
        <v>6</v>
      </c>
      <c r="F4" s="4" t="s">
        <v>10</v>
      </c>
      <c r="G4" s="5"/>
      <c r="H4" s="5"/>
      <c r="I4" s="5"/>
      <c r="J4" s="5"/>
      <c r="K4" s="5"/>
      <c r="L4" s="6"/>
      <c r="M4" s="6"/>
      <c r="N4" s="3">
        <v>36</v>
      </c>
    </row>
    <row r="5" spans="1:14" s="9" customFormat="1" ht="12" customHeight="1">
      <c r="A5" s="18">
        <v>2</v>
      </c>
      <c r="B5" s="19" t="s">
        <v>6</v>
      </c>
      <c r="C5" s="19" t="s">
        <v>28</v>
      </c>
      <c r="D5" s="21"/>
      <c r="E5" s="21">
        <v>6</v>
      </c>
      <c r="F5" s="21">
        <v>6</v>
      </c>
      <c r="G5" s="21">
        <v>6</v>
      </c>
      <c r="H5" s="21" t="s">
        <v>29</v>
      </c>
      <c r="I5" s="21"/>
      <c r="J5" s="21"/>
      <c r="K5" s="21"/>
      <c r="L5" s="21"/>
      <c r="M5" s="21"/>
      <c r="N5" s="20">
        <v>36</v>
      </c>
    </row>
    <row r="6" spans="1:14" s="7" customFormat="1" ht="12" customHeight="1">
      <c r="A6" s="17">
        <v>3</v>
      </c>
      <c r="B6" s="10" t="s">
        <v>6</v>
      </c>
      <c r="C6" s="10" t="s">
        <v>28</v>
      </c>
      <c r="D6" s="5"/>
      <c r="E6" s="5">
        <v>6</v>
      </c>
      <c r="F6" s="5">
        <v>6</v>
      </c>
      <c r="G6" s="5">
        <v>6</v>
      </c>
      <c r="H6" s="5" t="s">
        <v>29</v>
      </c>
      <c r="I6" s="5"/>
      <c r="J6" s="5"/>
      <c r="K6" s="5"/>
      <c r="L6" s="5"/>
      <c r="M6" s="5"/>
      <c r="N6" s="3">
        <v>36</v>
      </c>
    </row>
    <row r="7" spans="1:14" s="9" customFormat="1" ht="12" customHeight="1">
      <c r="A7" s="18">
        <v>4</v>
      </c>
      <c r="B7" s="23" t="s">
        <v>6</v>
      </c>
      <c r="C7" s="23" t="s">
        <v>28</v>
      </c>
      <c r="D7" s="24"/>
      <c r="E7" s="24"/>
      <c r="F7" s="25">
        <v>6</v>
      </c>
      <c r="G7" s="21">
        <v>6</v>
      </c>
      <c r="H7" s="21" t="s">
        <v>29</v>
      </c>
      <c r="I7" s="21"/>
      <c r="J7" s="21"/>
      <c r="K7" s="21"/>
      <c r="L7" s="21"/>
      <c r="M7" s="21"/>
      <c r="N7" s="20">
        <v>30</v>
      </c>
    </row>
    <row r="8" spans="1:14" s="7" customFormat="1" ht="12" customHeight="1">
      <c r="A8" s="17">
        <v>5</v>
      </c>
      <c r="B8" s="10" t="s">
        <v>6</v>
      </c>
      <c r="C8" s="10" t="s">
        <v>28</v>
      </c>
      <c r="D8" s="5"/>
      <c r="E8" s="5">
        <v>6</v>
      </c>
      <c r="F8" s="5">
        <v>6</v>
      </c>
      <c r="G8" s="5">
        <v>6</v>
      </c>
      <c r="H8" s="5">
        <v>6</v>
      </c>
      <c r="I8" s="5" t="s">
        <v>13</v>
      </c>
      <c r="J8" s="5"/>
      <c r="K8" s="5"/>
      <c r="L8" s="5"/>
      <c r="M8" s="5"/>
      <c r="N8" s="3">
        <f>24+12</f>
        <v>36</v>
      </c>
    </row>
    <row r="9" spans="1:14" s="9" customFormat="1" ht="12" customHeight="1">
      <c r="A9" s="18">
        <v>6</v>
      </c>
      <c r="B9" s="23" t="s">
        <v>6</v>
      </c>
      <c r="C9" s="23" t="s">
        <v>28</v>
      </c>
      <c r="D9" s="24"/>
      <c r="E9" s="24"/>
      <c r="F9" s="25">
        <v>6</v>
      </c>
      <c r="G9" s="21">
        <v>6</v>
      </c>
      <c r="H9" s="21" t="s">
        <v>29</v>
      </c>
      <c r="I9" s="21"/>
      <c r="J9" s="21"/>
      <c r="K9" s="21"/>
      <c r="L9" s="21"/>
      <c r="M9" s="21"/>
      <c r="N9" s="20">
        <v>30</v>
      </c>
    </row>
    <row r="10" spans="1:14" s="7" customFormat="1" ht="12" customHeight="1">
      <c r="A10" s="17">
        <v>7</v>
      </c>
      <c r="B10" s="10" t="s">
        <v>6</v>
      </c>
      <c r="C10" s="10" t="s">
        <v>28</v>
      </c>
      <c r="D10" s="5"/>
      <c r="E10" s="5"/>
      <c r="F10" s="5">
        <v>6</v>
      </c>
      <c r="G10" s="5">
        <v>6</v>
      </c>
      <c r="H10" s="5">
        <v>6</v>
      </c>
      <c r="I10" s="5" t="s">
        <v>13</v>
      </c>
      <c r="J10" s="5"/>
      <c r="K10" s="5"/>
      <c r="L10" s="5"/>
      <c r="M10" s="5"/>
      <c r="N10" s="3">
        <f>18+12</f>
        <v>30</v>
      </c>
    </row>
    <row r="11" spans="1:14" s="9" customFormat="1" ht="12" customHeight="1">
      <c r="A11" s="18">
        <v>8</v>
      </c>
      <c r="B11" s="23" t="s">
        <v>6</v>
      </c>
      <c r="C11" s="23" t="s">
        <v>28</v>
      </c>
      <c r="D11" s="24"/>
      <c r="E11" s="24">
        <v>6</v>
      </c>
      <c r="F11" s="25">
        <v>6</v>
      </c>
      <c r="G11" s="21" t="s">
        <v>24</v>
      </c>
      <c r="H11" s="21" t="s">
        <v>24</v>
      </c>
      <c r="I11" s="21">
        <v>4</v>
      </c>
      <c r="J11" s="21"/>
      <c r="K11" s="21"/>
      <c r="L11" s="21"/>
      <c r="M11" s="21"/>
      <c r="N11" s="20">
        <f>24+12+4</f>
        <v>40</v>
      </c>
    </row>
    <row r="12" spans="1:14" s="7" customFormat="1" ht="12" customHeight="1">
      <c r="A12" s="17">
        <v>9</v>
      </c>
      <c r="B12" s="10" t="s">
        <v>6</v>
      </c>
      <c r="C12" s="10" t="s">
        <v>28</v>
      </c>
      <c r="D12" s="5"/>
      <c r="E12" s="5"/>
      <c r="F12" s="5">
        <v>6</v>
      </c>
      <c r="G12" s="5">
        <v>6</v>
      </c>
      <c r="H12" s="5">
        <v>6</v>
      </c>
      <c r="I12" s="5" t="s">
        <v>15</v>
      </c>
      <c r="J12" s="5" t="s">
        <v>18</v>
      </c>
      <c r="K12" s="5"/>
      <c r="L12" s="5"/>
      <c r="M12" s="5"/>
      <c r="N12" s="3">
        <f>18+8+6</f>
        <v>32</v>
      </c>
    </row>
    <row r="13" spans="1:14" s="9" customFormat="1" ht="12" customHeight="1">
      <c r="A13" s="18">
        <v>10</v>
      </c>
      <c r="B13" s="23" t="s">
        <v>6</v>
      </c>
      <c r="C13" s="23" t="s">
        <v>28</v>
      </c>
      <c r="D13" s="24"/>
      <c r="E13" s="24"/>
      <c r="F13" s="25">
        <v>6</v>
      </c>
      <c r="G13" s="21">
        <v>6</v>
      </c>
      <c r="H13" s="21" t="s">
        <v>24</v>
      </c>
      <c r="I13" s="21">
        <v>4</v>
      </c>
      <c r="J13" s="21"/>
      <c r="K13" s="21"/>
      <c r="L13" s="21"/>
      <c r="M13" s="21"/>
      <c r="N13" s="20">
        <f>12+12+4</f>
        <v>28</v>
      </c>
    </row>
    <row r="14" spans="1:14" s="7" customFormat="1" ht="12" customHeight="1">
      <c r="A14" s="17">
        <v>11</v>
      </c>
      <c r="B14" s="10" t="s">
        <v>6</v>
      </c>
      <c r="C14" s="10" t="s">
        <v>28</v>
      </c>
      <c r="D14" s="5"/>
      <c r="E14" s="5"/>
      <c r="F14" s="5">
        <v>6</v>
      </c>
      <c r="G14" s="5">
        <v>6</v>
      </c>
      <c r="H14" s="5">
        <v>6</v>
      </c>
      <c r="I14" s="5" t="s">
        <v>15</v>
      </c>
      <c r="J14" s="5" t="s">
        <v>18</v>
      </c>
      <c r="K14" s="5"/>
      <c r="L14" s="5"/>
      <c r="M14" s="5"/>
      <c r="N14" s="3">
        <f>18+8+6</f>
        <v>32</v>
      </c>
    </row>
    <row r="15" spans="1:14" s="9" customFormat="1" ht="12" customHeight="1">
      <c r="A15" s="18">
        <v>12</v>
      </c>
      <c r="B15" s="23" t="s">
        <v>6</v>
      </c>
      <c r="C15" s="23" t="s">
        <v>28</v>
      </c>
      <c r="D15" s="24"/>
      <c r="E15" s="24"/>
      <c r="F15" s="25">
        <v>6</v>
      </c>
      <c r="G15" s="21">
        <v>6</v>
      </c>
      <c r="H15" s="21" t="s">
        <v>24</v>
      </c>
      <c r="I15" s="21" t="s">
        <v>15</v>
      </c>
      <c r="J15" s="21"/>
      <c r="K15" s="21"/>
      <c r="L15" s="21"/>
      <c r="M15" s="21"/>
      <c r="N15" s="20">
        <f>24+8</f>
        <v>32</v>
      </c>
    </row>
    <row r="16" spans="1:14" s="7" customFormat="1" ht="12" customHeight="1">
      <c r="A16" s="17">
        <v>13</v>
      </c>
      <c r="B16" s="10" t="s">
        <v>6</v>
      </c>
      <c r="C16" s="10" t="s">
        <v>28</v>
      </c>
      <c r="D16" s="5"/>
      <c r="E16" s="5"/>
      <c r="F16" s="5">
        <v>6</v>
      </c>
      <c r="G16" s="5">
        <v>6</v>
      </c>
      <c r="H16" s="5">
        <v>6</v>
      </c>
      <c r="I16" s="5" t="s">
        <v>15</v>
      </c>
      <c r="J16" s="5" t="s">
        <v>18</v>
      </c>
      <c r="K16" s="5">
        <v>2</v>
      </c>
      <c r="L16" s="5"/>
      <c r="M16" s="5"/>
      <c r="N16" s="3">
        <f>18+8+6+2</f>
        <v>34</v>
      </c>
    </row>
    <row r="17" spans="1:14" s="9" customFormat="1" ht="12" customHeight="1">
      <c r="A17" s="18">
        <v>14</v>
      </c>
      <c r="B17" s="23" t="s">
        <v>6</v>
      </c>
      <c r="C17" s="23" t="s">
        <v>28</v>
      </c>
      <c r="D17" s="24"/>
      <c r="E17" s="24"/>
      <c r="F17" s="25">
        <v>6</v>
      </c>
      <c r="G17" s="21">
        <v>6</v>
      </c>
      <c r="H17" s="21">
        <v>6</v>
      </c>
      <c r="I17" s="21">
        <v>4</v>
      </c>
      <c r="J17" s="21" t="s">
        <v>11</v>
      </c>
      <c r="K17" s="21"/>
      <c r="L17" s="21"/>
      <c r="M17" s="21"/>
      <c r="N17" s="20">
        <f>18+4+9</f>
        <v>31</v>
      </c>
    </row>
    <row r="18" spans="1:14" s="7" customFormat="1" ht="12" customHeight="1">
      <c r="A18" s="17">
        <v>15</v>
      </c>
      <c r="B18" s="10" t="s">
        <v>6</v>
      </c>
      <c r="C18" s="10" t="s">
        <v>28</v>
      </c>
      <c r="D18" s="5"/>
      <c r="E18" s="5"/>
      <c r="F18" s="5">
        <v>6</v>
      </c>
      <c r="G18" s="5">
        <v>6</v>
      </c>
      <c r="H18" s="5">
        <v>6</v>
      </c>
      <c r="I18" s="5">
        <v>4</v>
      </c>
      <c r="J18" s="5" t="s">
        <v>18</v>
      </c>
      <c r="K18" s="5">
        <v>2</v>
      </c>
      <c r="L18" s="5"/>
      <c r="M18" s="5"/>
      <c r="N18" s="3">
        <f>18+4+6+2</f>
        <v>30</v>
      </c>
    </row>
    <row r="19" spans="1:14" s="9" customFormat="1" ht="12" customHeight="1">
      <c r="A19" s="52">
        <v>16</v>
      </c>
      <c r="B19" s="23" t="s">
        <v>6</v>
      </c>
      <c r="C19" s="23" t="s">
        <v>28</v>
      </c>
      <c r="D19" s="24"/>
      <c r="E19" s="24"/>
      <c r="F19" s="25">
        <v>3</v>
      </c>
      <c r="G19" s="21" t="s">
        <v>18</v>
      </c>
      <c r="H19" s="21">
        <v>3</v>
      </c>
      <c r="I19" s="21"/>
      <c r="J19" s="21"/>
      <c r="K19" s="21"/>
      <c r="L19" s="21"/>
      <c r="M19" s="21"/>
      <c r="N19" s="20">
        <f>12</f>
        <v>12</v>
      </c>
    </row>
    <row r="20" spans="1:14" s="7" customFormat="1" ht="12" customHeight="1">
      <c r="A20" s="13"/>
      <c r="B20" s="14"/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</row>
    <row r="21" spans="1:14" s="7" customFormat="1" ht="12" customHeight="1">
      <c r="A21" s="13"/>
      <c r="B21" s="14"/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s="7" customFormat="1" ht="12" customHeight="1">
      <c r="A22" s="1" t="s">
        <v>12</v>
      </c>
      <c r="B22" s="14"/>
      <c r="C22" s="1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</row>
    <row r="23" spans="1:14" s="7" customFormat="1" ht="12" customHeight="1">
      <c r="A23" s="13"/>
      <c r="B23" s="14"/>
      <c r="C23" s="1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</row>
    <row r="24" spans="1:14" s="7" customFormat="1" ht="12" customHeight="1">
      <c r="A24" s="13"/>
      <c r="B24" s="14"/>
      <c r="C24" s="14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</row>
    <row r="25" spans="1:14" s="7" customFormat="1" ht="12" customHeight="1">
      <c r="A25" s="13"/>
      <c r="B25" s="14"/>
      <c r="C25" s="1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</row>
    <row r="26" spans="1:14" s="7" customFormat="1" ht="12" customHeight="1">
      <c r="A26" s="13"/>
      <c r="B26" s="14"/>
      <c r="C26" s="1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5"/>
    </row>
    <row r="27" spans="1:14" s="7" customFormat="1" ht="12" customHeight="1">
      <c r="A27" s="13"/>
      <c r="B27" s="14"/>
      <c r="C27" s="1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5"/>
    </row>
    <row r="28" spans="1:14" s="7" customFormat="1" ht="12" customHeight="1">
      <c r="A28" s="13"/>
      <c r="B28" s="14"/>
      <c r="C28" s="14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</row>
    <row r="29" spans="1:14" s="7" customFormat="1" ht="12" customHeight="1">
      <c r="A29" s="13"/>
      <c r="B29" s="14"/>
      <c r="C29" s="1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s="7" customFormat="1" ht="12" customHeight="1">
      <c r="A30" s="13"/>
      <c r="B30" s="14"/>
      <c r="C30" s="14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</row>
    <row r="31" spans="1:14" s="7" customFormat="1" ht="12" customHeight="1">
      <c r="A31" s="13"/>
      <c r="B31" s="14"/>
      <c r="C31" s="1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5"/>
    </row>
    <row r="32" spans="1:14" s="7" customFormat="1" ht="12" customHeight="1">
      <c r="A32" s="13"/>
      <c r="B32" s="14"/>
      <c r="C32" s="14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5"/>
    </row>
    <row r="33" spans="1:14" s="7" customFormat="1" ht="12" customHeight="1">
      <c r="A33" s="13"/>
      <c r="B33" s="14"/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5"/>
    </row>
    <row r="34" spans="1:14" s="7" customFormat="1" ht="12" customHeight="1">
      <c r="A34" s="13"/>
      <c r="B34" s="14"/>
      <c r="C34" s="1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5"/>
    </row>
    <row r="35" spans="1:14" s="7" customFormat="1" ht="12" customHeight="1">
      <c r="A35" s="13"/>
      <c r="B35" s="14"/>
      <c r="C35" s="1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5"/>
    </row>
    <row r="36" spans="1:14" s="7" customFormat="1" ht="12" customHeight="1">
      <c r="A36" s="13"/>
      <c r="B36" s="14"/>
      <c r="C36" s="14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"/>
    </row>
    <row r="37" spans="1:14" s="7" customFormat="1" ht="12" customHeight="1">
      <c r="A37" s="13"/>
      <c r="B37" s="14"/>
      <c r="C37" s="1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5"/>
    </row>
    <row r="38" spans="1:14" s="7" customFormat="1" ht="12" customHeight="1">
      <c r="A38" s="13"/>
      <c r="B38" s="14"/>
      <c r="C38" s="1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5"/>
    </row>
    <row r="39" spans="1:14" s="7" customFormat="1" ht="12" customHeight="1">
      <c r="A39" s="13"/>
      <c r="B39" s="14"/>
      <c r="C39" s="14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5"/>
    </row>
    <row r="40" spans="1:14" s="7" customFormat="1" ht="12" customHeight="1">
      <c r="A40" s="13"/>
      <c r="B40" s="14"/>
      <c r="C40" s="1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</row>
    <row r="41" spans="1:14" s="7" customFormat="1" ht="12" customHeight="1">
      <c r="A41" s="13"/>
      <c r="B41" s="14"/>
      <c r="C41" s="1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5"/>
    </row>
    <row r="42" spans="1:14" s="7" customFormat="1" ht="12" customHeight="1">
      <c r="A42" s="13"/>
      <c r="B42" s="14"/>
      <c r="C42" s="1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5"/>
    </row>
    <row r="43" spans="1:14" s="7" customFormat="1" ht="12" customHeight="1">
      <c r="A43" s="13"/>
      <c r="B43" s="14"/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5"/>
    </row>
    <row r="44" spans="1:14" s="7" customFormat="1" ht="12" customHeight="1">
      <c r="A44" s="13"/>
      <c r="B44" s="14"/>
      <c r="C44" s="14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5"/>
    </row>
    <row r="45" spans="1:14" s="7" customFormat="1" ht="12" customHeight="1">
      <c r="A45" s="13"/>
      <c r="B45" s="14"/>
      <c r="C45" s="1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5"/>
    </row>
    <row r="46" spans="1:14" s="7" customFormat="1" ht="12" customHeight="1">
      <c r="A46" s="13"/>
      <c r="B46" s="14"/>
      <c r="C46" s="1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5"/>
    </row>
    <row r="47" spans="1:14" s="7" customFormat="1" ht="12" customHeight="1">
      <c r="A47" s="13"/>
      <c r="B47" s="14"/>
      <c r="C47" s="14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5"/>
    </row>
    <row r="48" spans="1:14" s="7" customFormat="1" ht="12" customHeight="1">
      <c r="A48" s="13"/>
      <c r="B48" s="14"/>
      <c r="C48" s="1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5"/>
    </row>
    <row r="49" spans="1:14" s="7" customFormat="1" ht="12" customHeight="1">
      <c r="A49" s="13"/>
      <c r="B49" s="14"/>
      <c r="C49" s="1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5"/>
    </row>
    <row r="50" spans="1:14" s="7" customFormat="1" ht="12" customHeight="1">
      <c r="A50" s="13"/>
      <c r="B50" s="14"/>
      <c r="C50" s="1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5"/>
    </row>
    <row r="51" spans="1:14" s="7" customFormat="1" ht="12" customHeight="1">
      <c r="A51" s="13"/>
      <c r="B51" s="14"/>
      <c r="C51" s="1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5"/>
    </row>
    <row r="52" spans="1:14" s="7" customFormat="1" ht="12" customHeight="1">
      <c r="A52" s="13"/>
      <c r="B52" s="14"/>
      <c r="C52" s="1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5"/>
    </row>
    <row r="53" spans="1:14" s="7" customFormat="1" ht="12" customHeight="1">
      <c r="A53" s="13"/>
      <c r="B53" s="14"/>
      <c r="C53" s="14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5"/>
    </row>
    <row r="54" spans="1:14" s="7" customFormat="1" ht="12" customHeight="1">
      <c r="A54" s="13"/>
      <c r="B54" s="14"/>
      <c r="C54" s="1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5"/>
    </row>
    <row r="55" spans="1:14" s="7" customFormat="1" ht="12" customHeight="1">
      <c r="A55" s="13"/>
      <c r="B55" s="14"/>
      <c r="C55" s="14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5"/>
    </row>
    <row r="56" spans="1:14" s="7" customFormat="1" ht="12" customHeight="1">
      <c r="A56" s="13"/>
      <c r="B56" s="14"/>
      <c r="C56" s="14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5"/>
    </row>
    <row r="57" spans="1:14" s="7" customFormat="1" ht="12" customHeight="1">
      <c r="A57" s="13"/>
      <c r="B57" s="14"/>
      <c r="C57" s="1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5"/>
    </row>
    <row r="58" spans="1:14" s="7" customFormat="1" ht="12" customHeight="1">
      <c r="A58" s="13"/>
      <c r="B58" s="14"/>
      <c r="C58" s="1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5"/>
    </row>
    <row r="59" spans="1:14" s="7" customFormat="1" ht="12" customHeight="1">
      <c r="A59" s="13"/>
      <c r="B59" s="14"/>
      <c r="C59" s="1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5"/>
    </row>
    <row r="60" spans="1:14" s="7" customFormat="1" ht="12" customHeight="1">
      <c r="A60" s="13"/>
      <c r="B60" s="14"/>
      <c r="C60" s="14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</row>
    <row r="61" spans="1:14" s="7" customFormat="1" ht="12" customHeight="1">
      <c r="A61" s="13"/>
      <c r="B61" s="14"/>
      <c r="C61" s="14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5"/>
    </row>
    <row r="62" spans="1:14" s="7" customFormat="1" ht="12" customHeight="1">
      <c r="A62" s="13"/>
      <c r="B62" s="14"/>
      <c r="C62" s="14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</row>
    <row r="63" spans="1:14" s="7" customFormat="1" ht="12" customHeight="1">
      <c r="A63" s="13"/>
      <c r="B63" s="14"/>
      <c r="C63" s="14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5"/>
    </row>
    <row r="64" spans="1:14" s="7" customFormat="1" ht="12" customHeight="1">
      <c r="A64" s="13"/>
      <c r="B64" s="14"/>
      <c r="C64" s="14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5"/>
    </row>
    <row r="65" spans="1:14" s="7" customFormat="1" ht="12" customHeight="1">
      <c r="A65" s="13"/>
      <c r="B65" s="14"/>
      <c r="C65" s="14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5"/>
    </row>
    <row r="66" spans="1:14" s="7" customFormat="1" ht="12" customHeight="1">
      <c r="A66" s="13"/>
      <c r="B66" s="14"/>
      <c r="C66" s="14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5"/>
    </row>
    <row r="67" ht="11.25">
      <c r="A67" s="11"/>
    </row>
    <row r="68" ht="11.25">
      <c r="D68" s="1" t="s">
        <v>12</v>
      </c>
    </row>
  </sheetData>
  <mergeCells count="4">
    <mergeCell ref="N1:N3"/>
    <mergeCell ref="A1:A3"/>
    <mergeCell ref="B1:B3"/>
    <mergeCell ref="C1:C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Муравьёва на 16 недель</dc:title>
  <dc:subject/>
  <dc:creator>Липкин Олег</dc:creator>
  <cp:keywords/>
  <dc:description/>
  <cp:lastModifiedBy>user</cp:lastModifiedBy>
  <cp:lastPrinted>2007-01-09T06:31:45Z</cp:lastPrinted>
  <dcterms:created xsi:type="dcterms:W3CDTF">2006-12-29T05:22:50Z</dcterms:created>
  <dcterms:modified xsi:type="dcterms:W3CDTF">2007-01-09T08:13:49Z</dcterms:modified>
  <cp:category/>
  <cp:version/>
  <cp:contentType/>
  <cp:contentStatus/>
</cp:coreProperties>
</file>